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2_ncr:500000_{17DC6093-11AB-4E8D-BA5A-3D4333D1CD68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Odnawianie zapasów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C5" i="2"/>
  <c r="C6" i="2"/>
  <c r="C12" i="2"/>
  <c r="C13" i="2"/>
  <c r="C14" i="2"/>
  <c r="H15" i="2"/>
  <c r="P15" i="2"/>
  <c r="X15" i="2"/>
  <c r="AN15" i="2"/>
  <c r="AV15" i="2"/>
  <c r="BD15" i="2"/>
  <c r="C17" i="2"/>
  <c r="C18" i="2" s="1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DB54" i="2"/>
  <c r="DC54" i="2"/>
  <c r="DD54" i="2"/>
  <c r="DE54" i="2"/>
  <c r="DF54" i="2"/>
  <c r="DG54" i="2"/>
  <c r="DH54" i="2"/>
  <c r="DI54" i="2"/>
  <c r="DJ54" i="2"/>
  <c r="DK54" i="2"/>
  <c r="DL54" i="2"/>
  <c r="DM54" i="2"/>
  <c r="DN54" i="2"/>
  <c r="DO54" i="2"/>
  <c r="DP54" i="2"/>
  <c r="DQ54" i="2"/>
  <c r="DR54" i="2"/>
  <c r="DS54" i="2"/>
  <c r="DT54" i="2"/>
  <c r="DU54" i="2"/>
  <c r="DV54" i="2"/>
  <c r="DW54" i="2"/>
  <c r="DX54" i="2"/>
  <c r="DY54" i="2"/>
  <c r="DZ54" i="2"/>
  <c r="EA54" i="2"/>
  <c r="EB54" i="2"/>
  <c r="EC54" i="2"/>
  <c r="ED54" i="2"/>
  <c r="EE54" i="2"/>
  <c r="EF54" i="2"/>
  <c r="EG54" i="2"/>
  <c r="EH54" i="2"/>
  <c r="EI54" i="2"/>
  <c r="EJ54" i="2"/>
  <c r="EK54" i="2"/>
  <c r="EL54" i="2"/>
  <c r="EM54" i="2"/>
  <c r="EN54" i="2"/>
  <c r="EO54" i="2"/>
  <c r="EP54" i="2"/>
  <c r="EQ54" i="2"/>
  <c r="ER54" i="2"/>
  <c r="ES54" i="2"/>
  <c r="ET54" i="2"/>
  <c r="EU54" i="2"/>
  <c r="EV54" i="2"/>
  <c r="EW54" i="2"/>
  <c r="EX54" i="2"/>
  <c r="EY54" i="2"/>
  <c r="EZ54" i="2"/>
  <c r="FA54" i="2"/>
  <c r="FB54" i="2"/>
  <c r="FC54" i="2"/>
  <c r="FD54" i="2"/>
  <c r="FE54" i="2"/>
  <c r="FF54" i="2"/>
  <c r="FG54" i="2"/>
  <c r="FH54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I60" i="2"/>
  <c r="K60" i="2"/>
  <c r="P60" i="2"/>
  <c r="Q60" i="2"/>
  <c r="R60" i="2"/>
  <c r="S60" i="2"/>
  <c r="V60" i="2"/>
  <c r="W60" i="2"/>
  <c r="X60" i="2"/>
  <c r="AA60" i="2"/>
  <c r="AB60" i="2"/>
  <c r="AC60" i="2"/>
  <c r="AF60" i="2"/>
  <c r="AG60" i="2"/>
  <c r="AH60" i="2"/>
  <c r="AI60" i="2"/>
  <c r="AJ60" i="2"/>
  <c r="AK60" i="2"/>
  <c r="AN60" i="2"/>
  <c r="AS60" i="2"/>
  <c r="AT60" i="2"/>
  <c r="AU60" i="2"/>
  <c r="AY60" i="2"/>
  <c r="AZ60" i="2"/>
  <c r="BA60" i="2"/>
  <c r="BB60" i="2"/>
  <c r="BC60" i="2"/>
  <c r="I15" i="2" l="1"/>
  <c r="M15" i="2"/>
  <c r="Q15" i="2"/>
  <c r="U15" i="2"/>
  <c r="Y15" i="2"/>
  <c r="AC15" i="2"/>
  <c r="AG15" i="2"/>
  <c r="AK15" i="2"/>
  <c r="AO15" i="2"/>
  <c r="AS15" i="2"/>
  <c r="AW15" i="2"/>
  <c r="BA15" i="2"/>
  <c r="BE15" i="2"/>
  <c r="G15" i="2"/>
  <c r="K15" i="2"/>
  <c r="O15" i="2"/>
  <c r="S15" i="2"/>
  <c r="W15" i="2"/>
  <c r="AA15" i="2"/>
  <c r="AE15" i="2"/>
  <c r="AI15" i="2"/>
  <c r="AM15" i="2"/>
  <c r="AQ15" i="2"/>
  <c r="AU15" i="2"/>
  <c r="AY15" i="2"/>
  <c r="BC15" i="2"/>
  <c r="J15" i="2"/>
  <c r="R15" i="2"/>
  <c r="Z15" i="2"/>
  <c r="AH15" i="2"/>
  <c r="AP15" i="2"/>
  <c r="AX15" i="2"/>
  <c r="L15" i="2"/>
  <c r="T15" i="2"/>
  <c r="AB15" i="2"/>
  <c r="AJ15" i="2"/>
  <c r="AR15" i="2"/>
  <c r="AZ15" i="2"/>
  <c r="C19" i="2"/>
  <c r="N15" i="2"/>
  <c r="V15" i="2"/>
  <c r="AD15" i="2"/>
  <c r="AL15" i="2"/>
  <c r="AT15" i="2"/>
  <c r="BB15" i="2"/>
  <c r="AF15" i="2"/>
  <c r="G10" i="2" l="1"/>
  <c r="H14" i="2"/>
  <c r="L14" i="2"/>
  <c r="P14" i="2"/>
  <c r="T14" i="2"/>
  <c r="X14" i="2"/>
  <c r="AB14" i="2"/>
  <c r="AF14" i="2"/>
  <c r="AJ14" i="2"/>
  <c r="AN14" i="2"/>
  <c r="AR14" i="2"/>
  <c r="AV14" i="2"/>
  <c r="AZ14" i="2"/>
  <c r="BD14" i="2"/>
  <c r="G52" i="2"/>
  <c r="J14" i="2"/>
  <c r="N14" i="2"/>
  <c r="R14" i="2"/>
  <c r="V14" i="2"/>
  <c r="Z14" i="2"/>
  <c r="AD14" i="2"/>
  <c r="AH14" i="2"/>
  <c r="AL14" i="2"/>
  <c r="AP14" i="2"/>
  <c r="AT14" i="2"/>
  <c r="AX14" i="2"/>
  <c r="BB14" i="2"/>
  <c r="M14" i="2"/>
  <c r="U14" i="2"/>
  <c r="AC14" i="2"/>
  <c r="AK14" i="2"/>
  <c r="AS14" i="2"/>
  <c r="BA14" i="2"/>
  <c r="G14" i="2"/>
  <c r="O14" i="2"/>
  <c r="W14" i="2"/>
  <c r="AE14" i="2"/>
  <c r="AM14" i="2"/>
  <c r="AU14" i="2"/>
  <c r="BC14" i="2"/>
  <c r="I14" i="2"/>
  <c r="Q14" i="2"/>
  <c r="Y14" i="2"/>
  <c r="AG14" i="2"/>
  <c r="AO14" i="2"/>
  <c r="AW14" i="2"/>
  <c r="BE14" i="2"/>
  <c r="AI14" i="2"/>
  <c r="G56" i="2"/>
  <c r="K56" i="2"/>
  <c r="O56" i="2"/>
  <c r="S56" i="2"/>
  <c r="W56" i="2"/>
  <c r="AA56" i="2"/>
  <c r="AE56" i="2"/>
  <c r="AI56" i="2"/>
  <c r="AM56" i="2"/>
  <c r="AQ56" i="2"/>
  <c r="AU56" i="2"/>
  <c r="AY56" i="2"/>
  <c r="BC56" i="2"/>
  <c r="K14" i="2"/>
  <c r="AQ14" i="2"/>
  <c r="S14" i="2"/>
  <c r="AY14" i="2"/>
  <c r="I56" i="2"/>
  <c r="M56" i="2"/>
  <c r="Q56" i="2"/>
  <c r="U56" i="2"/>
  <c r="Y56" i="2"/>
  <c r="AC56" i="2"/>
  <c r="AG56" i="2"/>
  <c r="AK56" i="2"/>
  <c r="AO56" i="2"/>
  <c r="AS56" i="2"/>
  <c r="AW56" i="2"/>
  <c r="BA56" i="2"/>
  <c r="BE56" i="2"/>
  <c r="AA14" i="2"/>
  <c r="L56" i="2"/>
  <c r="T56" i="2"/>
  <c r="AB56" i="2"/>
  <c r="AJ56" i="2"/>
  <c r="AR56" i="2"/>
  <c r="AZ56" i="2"/>
  <c r="N56" i="2"/>
  <c r="V56" i="2"/>
  <c r="AD56" i="2"/>
  <c r="AL56" i="2"/>
  <c r="AT56" i="2"/>
  <c r="BB56" i="2"/>
  <c r="AF56" i="2"/>
  <c r="AP56" i="2"/>
  <c r="H56" i="2"/>
  <c r="P56" i="2"/>
  <c r="X56" i="2"/>
  <c r="AN56" i="2"/>
  <c r="AV56" i="2"/>
  <c r="BD56" i="2"/>
  <c r="J56" i="2"/>
  <c r="R56" i="2"/>
  <c r="Z56" i="2"/>
  <c r="AH56" i="2"/>
  <c r="AX56" i="2"/>
  <c r="G53" i="2" l="1"/>
  <c r="BL52" i="2"/>
  <c r="G55" i="2"/>
  <c r="G11" i="2"/>
  <c r="G12" i="2" s="1"/>
  <c r="BL10" i="2"/>
  <c r="G13" i="2"/>
  <c r="H52" i="2" l="1"/>
  <c r="BL53" i="2"/>
  <c r="BM52" i="2" s="1"/>
  <c r="H10" i="2"/>
  <c r="BL11" i="2"/>
  <c r="BM10" i="2" s="1"/>
  <c r="BL55" i="2"/>
  <c r="BM55" i="2"/>
  <c r="G54" i="2"/>
  <c r="BN10" i="2" l="1"/>
  <c r="H11" i="2"/>
  <c r="H12" i="2" s="1"/>
  <c r="H13" i="2"/>
  <c r="H55" i="2"/>
  <c r="H60" i="2"/>
  <c r="H61" i="2" s="1"/>
  <c r="BN53" i="2" l="1"/>
  <c r="BO52" i="2" s="1"/>
  <c r="BM53" i="2"/>
  <c r="BM11" i="2"/>
  <c r="I10" i="2"/>
  <c r="BN11" i="2"/>
  <c r="BO10" i="2" s="1"/>
  <c r="H53" i="2"/>
  <c r="BN52" i="2"/>
  <c r="BO55" i="2" l="1"/>
  <c r="BN55" i="2"/>
  <c r="H54" i="2"/>
  <c r="I11" i="2"/>
  <c r="I12" i="2" s="1"/>
  <c r="BP10" i="2"/>
  <c r="I13" i="2"/>
  <c r="I61" i="2" l="1"/>
  <c r="I52" i="2"/>
  <c r="BO11" i="2"/>
  <c r="J10" i="2"/>
  <c r="BP11" i="2"/>
  <c r="BQ10" i="2" s="1"/>
  <c r="I53" i="2" l="1"/>
  <c r="I55" i="2"/>
  <c r="BP52" i="2"/>
  <c r="BR10" i="2"/>
  <c r="J11" i="2"/>
  <c r="J12" i="2" s="1"/>
  <c r="J13" i="2"/>
  <c r="K10" i="2" l="1"/>
  <c r="BQ11" i="2"/>
  <c r="BR11" i="2"/>
  <c r="BS10" i="2" s="1"/>
  <c r="BO53" i="2"/>
  <c r="J52" i="2"/>
  <c r="BP53" i="2"/>
  <c r="BQ52" i="2" s="1"/>
  <c r="BP55" i="2"/>
  <c r="BQ55" i="2"/>
  <c r="I54" i="2"/>
  <c r="J55" i="2" l="1"/>
  <c r="J60" i="2"/>
  <c r="J61" i="2" s="1"/>
  <c r="K11" i="2"/>
  <c r="K12" i="2" s="1"/>
  <c r="BT10" i="2"/>
  <c r="K13" i="2"/>
  <c r="J53" i="2" l="1"/>
  <c r="BR52" i="2"/>
  <c r="L10" i="2"/>
  <c r="BS11" i="2"/>
  <c r="BT11" i="2"/>
  <c r="BU10" i="2" s="1"/>
  <c r="BR53" i="2"/>
  <c r="BS52" i="2" s="1"/>
  <c r="BQ53" i="2"/>
  <c r="BV10" i="2" l="1"/>
  <c r="L11" i="2"/>
  <c r="L12" i="2" s="1"/>
  <c r="L13" i="2"/>
  <c r="BR55" i="2"/>
  <c r="BS55" i="2"/>
  <c r="J54" i="2"/>
  <c r="K61" i="2" l="1"/>
  <c r="K52" i="2"/>
  <c r="BU11" i="2"/>
  <c r="M10" i="2"/>
  <c r="BV11" i="2"/>
  <c r="BW10" i="2" s="1"/>
  <c r="K55" i="2" l="1"/>
  <c r="K53" i="2"/>
  <c r="BT52" i="2"/>
  <c r="M11" i="2"/>
  <c r="M12" i="2" s="1"/>
  <c r="M13" i="2"/>
  <c r="BX10" i="2"/>
  <c r="BT55" i="2" l="1"/>
  <c r="BU55" i="2"/>
  <c r="K54" i="2"/>
  <c r="BW11" i="2"/>
  <c r="N10" i="2"/>
  <c r="BX11" i="2"/>
  <c r="BY10" i="2" s="1"/>
  <c r="BS53" i="2"/>
  <c r="L52" i="2"/>
  <c r="BT53" i="2"/>
  <c r="BU52" i="2" s="1"/>
  <c r="BZ10" i="2" l="1"/>
  <c r="N13" i="2"/>
  <c r="N11" i="2"/>
  <c r="N12" i="2" s="1"/>
  <c r="L60" i="2"/>
  <c r="L61" i="2" s="1"/>
  <c r="L55" i="2"/>
  <c r="O10" i="2" l="1"/>
  <c r="BY11" i="2"/>
  <c r="BZ11" i="2"/>
  <c r="CA10" i="2" s="1"/>
  <c r="M52" i="2"/>
  <c r="BV53" i="2"/>
  <c r="BW52" i="2" s="1"/>
  <c r="BU53" i="2"/>
  <c r="L53" i="2"/>
  <c r="BV52" i="2"/>
  <c r="BW55" i="2" l="1"/>
  <c r="BV55" i="2"/>
  <c r="L54" i="2"/>
  <c r="O11" i="2"/>
  <c r="O12" i="2" s="1"/>
  <c r="CB10" i="2"/>
  <c r="O13" i="2"/>
  <c r="M55" i="2"/>
  <c r="M60" i="2"/>
  <c r="M61" i="2" l="1"/>
  <c r="N52" i="2"/>
  <c r="BW53" i="2"/>
  <c r="BX53" i="2"/>
  <c r="BY52" i="2" s="1"/>
  <c r="P10" i="2"/>
  <c r="CA11" i="2"/>
  <c r="CB11" i="2"/>
  <c r="CC10" i="2" s="1"/>
  <c r="N60" i="2" l="1"/>
  <c r="CD10" i="2"/>
  <c r="P11" i="2"/>
  <c r="P12" i="2" s="1"/>
  <c r="P13" i="2"/>
  <c r="M53" i="2"/>
  <c r="BX52" i="2"/>
  <c r="N61" i="2" l="1"/>
  <c r="BX55" i="2"/>
  <c r="BY55" i="2"/>
  <c r="M54" i="2"/>
  <c r="N55" i="2" s="1"/>
  <c r="CC11" i="2"/>
  <c r="Q10" i="2"/>
  <c r="CD11" i="2"/>
  <c r="CE10" i="2" s="1"/>
  <c r="N53" i="2" l="1"/>
  <c r="BZ52" i="2"/>
  <c r="O52" i="2"/>
  <c r="BZ53" i="2"/>
  <c r="CA52" i="2" s="1"/>
  <c r="BY53" i="2"/>
  <c r="Q11" i="2"/>
  <c r="Q12" i="2" s="1"/>
  <c r="CF10" i="2"/>
  <c r="Q13" i="2"/>
  <c r="O60" i="2" l="1"/>
  <c r="BZ55" i="2"/>
  <c r="CA55" i="2"/>
  <c r="N54" i="2"/>
  <c r="O55" i="2" s="1"/>
  <c r="CE11" i="2"/>
  <c r="R10" i="2"/>
  <c r="CF11" i="2"/>
  <c r="CG10" i="2" s="1"/>
  <c r="CA53" i="2" l="1"/>
  <c r="CB53" i="2"/>
  <c r="CC52" i="2" s="1"/>
  <c r="O61" i="2"/>
  <c r="CH10" i="2"/>
  <c r="R11" i="2"/>
  <c r="R12" i="2" s="1"/>
  <c r="R13" i="2"/>
  <c r="S10" i="2" l="1"/>
  <c r="CG11" i="2"/>
  <c r="CH11" i="2"/>
  <c r="CI10" i="2" s="1"/>
  <c r="O53" i="2"/>
  <c r="CB52" i="2"/>
  <c r="CB55" i="2" l="1"/>
  <c r="CC55" i="2"/>
  <c r="O54" i="2"/>
  <c r="S11" i="2"/>
  <c r="S12" i="2" s="1"/>
  <c r="CJ10" i="2"/>
  <c r="S13" i="2"/>
  <c r="P61" i="2" l="1"/>
  <c r="P52" i="2"/>
  <c r="T10" i="2"/>
  <c r="CI11" i="2"/>
  <c r="CJ11" i="2"/>
  <c r="CK10" i="2" s="1"/>
  <c r="P53" i="2" l="1"/>
  <c r="P55" i="2"/>
  <c r="CD52" i="2"/>
  <c r="CL10" i="2"/>
  <c r="T11" i="2"/>
  <c r="T12" i="2" s="1"/>
  <c r="T13" i="2"/>
  <c r="CK11" i="2" l="1"/>
  <c r="U10" i="2"/>
  <c r="CL11" i="2"/>
  <c r="CM10" i="2" s="1"/>
  <c r="CD53" i="2"/>
  <c r="CE52" i="2" s="1"/>
  <c r="CC53" i="2"/>
  <c r="CE55" i="2"/>
  <c r="CD55" i="2"/>
  <c r="P54" i="2"/>
  <c r="Q61" i="2" s="1"/>
  <c r="Q52" i="2" l="1"/>
  <c r="U11" i="2"/>
  <c r="U12" i="2" s="1"/>
  <c r="CN10" i="2"/>
  <c r="U13" i="2"/>
  <c r="CM11" i="2" l="1"/>
  <c r="CN11" i="2"/>
  <c r="CO10" i="2" s="1"/>
  <c r="V10" i="2"/>
  <c r="Q53" i="2"/>
  <c r="Q55" i="2"/>
  <c r="CF52" i="2"/>
  <c r="CF55" i="2" l="1"/>
  <c r="CG55" i="2"/>
  <c r="Q54" i="2"/>
  <c r="R61" i="2" s="1"/>
  <c r="CP10" i="2"/>
  <c r="V11" i="2"/>
  <c r="V12" i="2" s="1"/>
  <c r="V13" i="2"/>
  <c r="CE53" i="2"/>
  <c r="CF53" i="2"/>
  <c r="CG52" i="2" s="1"/>
  <c r="R52" i="2" l="1"/>
  <c r="W10" i="2"/>
  <c r="CO11" i="2"/>
  <c r="CP11" i="2"/>
  <c r="CQ10" i="2" s="1"/>
  <c r="W11" i="2" l="1"/>
  <c r="W12" i="2" s="1"/>
  <c r="CR10" i="2"/>
  <c r="W13" i="2"/>
  <c r="R55" i="2"/>
  <c r="R53" i="2"/>
  <c r="CH52" i="2"/>
  <c r="CH53" i="2" l="1"/>
  <c r="CI52" i="2" s="1"/>
  <c r="CG53" i="2"/>
  <c r="X10" i="2"/>
  <c r="CQ11" i="2"/>
  <c r="CR11" i="2"/>
  <c r="CS10" i="2" s="1"/>
  <c r="CH55" i="2"/>
  <c r="CI55" i="2"/>
  <c r="R54" i="2"/>
  <c r="S61" i="2" s="1"/>
  <c r="CT10" i="2" l="1"/>
  <c r="X11" i="2"/>
  <c r="X12" i="2" s="1"/>
  <c r="X13" i="2"/>
  <c r="S52" i="2"/>
  <c r="S53" i="2" l="1"/>
  <c r="S55" i="2"/>
  <c r="CJ52" i="2"/>
  <c r="CS11" i="2"/>
  <c r="Y10" i="2"/>
  <c r="CT11" i="2"/>
  <c r="CU10" i="2" s="1"/>
  <c r="CI53" i="2" l="1"/>
  <c r="CJ53" i="2"/>
  <c r="CK52" i="2" s="1"/>
  <c r="T52" i="2"/>
  <c r="Y11" i="2"/>
  <c r="Y12" i="2" s="1"/>
  <c r="CV10" i="2"/>
  <c r="Y13" i="2"/>
  <c r="CJ55" i="2"/>
  <c r="CK55" i="2"/>
  <c r="S54" i="2"/>
  <c r="T60" i="2" l="1"/>
  <c r="T61" i="2" s="1"/>
  <c r="T55" i="2"/>
  <c r="CU11" i="2"/>
  <c r="Z10" i="2"/>
  <c r="CV11" i="2"/>
  <c r="CW10" i="2" s="1"/>
  <c r="CX10" i="2" l="1"/>
  <c r="Z11" i="2"/>
  <c r="Z12" i="2" s="1"/>
  <c r="Z13" i="2"/>
  <c r="U52" i="2"/>
  <c r="CL53" i="2"/>
  <c r="CM52" i="2" s="1"/>
  <c r="CK53" i="2"/>
  <c r="T53" i="2"/>
  <c r="CL52" i="2"/>
  <c r="U60" i="2" l="1"/>
  <c r="AA10" i="2"/>
  <c r="CW11" i="2"/>
  <c r="CX11" i="2"/>
  <c r="CY10" i="2" s="1"/>
  <c r="CM55" i="2"/>
  <c r="CL55" i="2"/>
  <c r="T54" i="2"/>
  <c r="U55" i="2" s="1"/>
  <c r="CM53" i="2" l="1"/>
  <c r="CN53" i="2"/>
  <c r="CO52" i="2" s="1"/>
  <c r="AA11" i="2"/>
  <c r="AA12" i="2" s="1"/>
  <c r="CZ10" i="2"/>
  <c r="AA13" i="2"/>
  <c r="U61" i="2"/>
  <c r="U53" i="2" l="1"/>
  <c r="CN52" i="2"/>
  <c r="AB10" i="2"/>
  <c r="CY11" i="2"/>
  <c r="CZ11" i="2"/>
  <c r="DA10" i="2" s="1"/>
  <c r="DB10" i="2" l="1"/>
  <c r="AB11" i="2"/>
  <c r="AB12" i="2" s="1"/>
  <c r="AB13" i="2"/>
  <c r="CN55" i="2"/>
  <c r="CO55" i="2"/>
  <c r="U54" i="2"/>
  <c r="DA11" i="2" l="1"/>
  <c r="AC10" i="2"/>
  <c r="DB11" i="2"/>
  <c r="DC10" i="2" s="1"/>
  <c r="V61" i="2"/>
  <c r="V52" i="2"/>
  <c r="AC11" i="2" l="1"/>
  <c r="AC12" i="2" s="1"/>
  <c r="DD10" i="2"/>
  <c r="AC13" i="2"/>
  <c r="V55" i="2"/>
  <c r="V53" i="2"/>
  <c r="CP52" i="2"/>
  <c r="CP53" i="2" l="1"/>
  <c r="CQ52" i="2" s="1"/>
  <c r="CO53" i="2"/>
  <c r="DC11" i="2"/>
  <c r="AD10" i="2"/>
  <c r="DD11" i="2"/>
  <c r="DE10" i="2" s="1"/>
  <c r="CP55" i="2"/>
  <c r="CQ55" i="2"/>
  <c r="V54" i="2"/>
  <c r="W61" i="2" s="1"/>
  <c r="DF10" i="2" l="1"/>
  <c r="AD13" i="2"/>
  <c r="AD11" i="2"/>
  <c r="AD12" i="2" s="1"/>
  <c r="W52" i="2"/>
  <c r="W53" i="2" l="1"/>
  <c r="W55" i="2"/>
  <c r="CR52" i="2"/>
  <c r="AE10" i="2"/>
  <c r="DE11" i="2"/>
  <c r="DF11" i="2"/>
  <c r="DG10" i="2" s="1"/>
  <c r="AE11" i="2" l="1"/>
  <c r="AE12" i="2" s="1"/>
  <c r="DH10" i="2"/>
  <c r="AE13" i="2"/>
  <c r="CQ53" i="2"/>
  <c r="CR53" i="2"/>
  <c r="CS52" i="2" s="1"/>
  <c r="CR55" i="2"/>
  <c r="CS55" i="2"/>
  <c r="W54" i="2"/>
  <c r="X61" i="2" s="1"/>
  <c r="X52" i="2" l="1"/>
  <c r="AF10" i="2"/>
  <c r="DG11" i="2"/>
  <c r="DH11" i="2"/>
  <c r="DI10" i="2" s="1"/>
  <c r="DJ10" i="2" l="1"/>
  <c r="AF11" i="2"/>
  <c r="AF12" i="2" s="1"/>
  <c r="AF13" i="2"/>
  <c r="X53" i="2"/>
  <c r="X55" i="2"/>
  <c r="CT52" i="2"/>
  <c r="CU55" i="2" l="1"/>
  <c r="CT55" i="2"/>
  <c r="X54" i="2"/>
  <c r="DI11" i="2"/>
  <c r="AG10" i="2"/>
  <c r="DJ11" i="2"/>
  <c r="DK10" i="2" s="1"/>
  <c r="Y52" i="2"/>
  <c r="CT53" i="2"/>
  <c r="CU52" i="2" s="1"/>
  <c r="CS53" i="2"/>
  <c r="Y55" i="2" l="1"/>
  <c r="Y60" i="2"/>
  <c r="Y61" i="2" s="1"/>
  <c r="AG11" i="2"/>
  <c r="AG12" i="2" s="1"/>
  <c r="DL10" i="2"/>
  <c r="AG13" i="2"/>
  <c r="Y53" i="2" l="1"/>
  <c r="CV52" i="2"/>
  <c r="DK11" i="2"/>
  <c r="AH10" i="2"/>
  <c r="DL11" i="2"/>
  <c r="DM10" i="2" s="1"/>
  <c r="CU53" i="2"/>
  <c r="Z52" i="2"/>
  <c r="CV53" i="2"/>
  <c r="CW52" i="2" s="1"/>
  <c r="DN10" i="2" l="1"/>
  <c r="AH11" i="2"/>
  <c r="AH12" i="2" s="1"/>
  <c r="AH13" i="2"/>
  <c r="Z60" i="2"/>
  <c r="CW55" i="2"/>
  <c r="CV55" i="2"/>
  <c r="Y54" i="2"/>
  <c r="Z55" i="2" s="1"/>
  <c r="CX53" i="2" l="1"/>
  <c r="CY52" i="2" s="1"/>
  <c r="CW53" i="2"/>
  <c r="AI10" i="2"/>
  <c r="DM11" i="2"/>
  <c r="DN11" i="2"/>
  <c r="DO10" i="2" s="1"/>
  <c r="Z61" i="2"/>
  <c r="AI11" i="2" l="1"/>
  <c r="AI12" i="2" s="1"/>
  <c r="DP10" i="2"/>
  <c r="AI13" i="2"/>
  <c r="Z53" i="2"/>
  <c r="CX52" i="2"/>
  <c r="AJ10" i="2" l="1"/>
  <c r="DO11" i="2"/>
  <c r="DP11" i="2"/>
  <c r="DQ10" i="2" s="1"/>
  <c r="CY55" i="2"/>
  <c r="CX55" i="2"/>
  <c r="Z54" i="2"/>
  <c r="AA61" i="2" l="1"/>
  <c r="AA52" i="2"/>
  <c r="DR10" i="2"/>
  <c r="AJ11" i="2"/>
  <c r="AJ12" i="2" s="1"/>
  <c r="AJ13" i="2"/>
  <c r="AA55" i="2" l="1"/>
  <c r="AA53" i="2"/>
  <c r="CZ52" i="2"/>
  <c r="DQ11" i="2"/>
  <c r="AK10" i="2"/>
  <c r="DR11" i="2"/>
  <c r="DS10" i="2" s="1"/>
  <c r="DA55" i="2" l="1"/>
  <c r="CZ55" i="2"/>
  <c r="AA54" i="2"/>
  <c r="AB61" i="2" s="1"/>
  <c r="AK11" i="2"/>
  <c r="AK12" i="2" s="1"/>
  <c r="AK13" i="2"/>
  <c r="DT10" i="2"/>
  <c r="CY53" i="2"/>
  <c r="AB52" i="2"/>
  <c r="CZ53" i="2"/>
  <c r="DA52" i="2" s="1"/>
  <c r="AB53" i="2" l="1"/>
  <c r="AB55" i="2"/>
  <c r="DB52" i="2"/>
  <c r="DS11" i="2"/>
  <c r="DT11" i="2"/>
  <c r="DU10" i="2" s="1"/>
  <c r="AL10" i="2"/>
  <c r="DV10" i="2" l="1"/>
  <c r="AL11" i="2"/>
  <c r="AL12" i="2" s="1"/>
  <c r="AL13" i="2"/>
  <c r="DA53" i="2"/>
  <c r="DB53" i="2"/>
  <c r="DC52" i="2" s="1"/>
  <c r="DC55" i="2"/>
  <c r="DB55" i="2"/>
  <c r="AB54" i="2"/>
  <c r="AC61" i="2" s="1"/>
  <c r="AC52" i="2" l="1"/>
  <c r="AM10" i="2"/>
  <c r="DU11" i="2"/>
  <c r="DV11" i="2"/>
  <c r="DW10" i="2" s="1"/>
  <c r="AM11" i="2" l="1"/>
  <c r="AM12" i="2" s="1"/>
  <c r="DX10" i="2"/>
  <c r="AM13" i="2"/>
  <c r="AC53" i="2"/>
  <c r="AC55" i="2"/>
  <c r="DD52" i="2"/>
  <c r="DE55" i="2" l="1"/>
  <c r="DD55" i="2"/>
  <c r="AC54" i="2"/>
  <c r="AN10" i="2"/>
  <c r="DW11" i="2"/>
  <c r="DX11" i="2"/>
  <c r="DY10" i="2" s="1"/>
  <c r="AD52" i="2"/>
  <c r="DC53" i="2"/>
  <c r="DD53" i="2"/>
  <c r="DE52" i="2" s="1"/>
  <c r="DZ10" i="2" l="1"/>
  <c r="AN11" i="2"/>
  <c r="AN12" i="2" s="1"/>
  <c r="AN13" i="2"/>
  <c r="AD55" i="2"/>
  <c r="AD60" i="2"/>
  <c r="AD61" i="2" s="1"/>
  <c r="AE52" i="2" l="1"/>
  <c r="DE53" i="2"/>
  <c r="DF53" i="2"/>
  <c r="DG52" i="2" s="1"/>
  <c r="DY11" i="2"/>
  <c r="AO10" i="2"/>
  <c r="DZ11" i="2"/>
  <c r="EA10" i="2" s="1"/>
  <c r="AD53" i="2"/>
  <c r="DF52" i="2"/>
  <c r="DG55" i="2" l="1"/>
  <c r="DF55" i="2"/>
  <c r="AD54" i="2"/>
  <c r="AO11" i="2"/>
  <c r="AO12" i="2" s="1"/>
  <c r="EB10" i="2"/>
  <c r="AO13" i="2"/>
  <c r="AE60" i="2"/>
  <c r="AE61" i="2" s="1"/>
  <c r="AE55" i="2"/>
  <c r="DG53" i="2" l="1"/>
  <c r="DH53" i="2"/>
  <c r="DI52" i="2" s="1"/>
  <c r="EA11" i="2"/>
  <c r="AP10" i="2"/>
  <c r="EB11" i="2"/>
  <c r="EC10" i="2" s="1"/>
  <c r="AE53" i="2"/>
  <c r="DH52" i="2"/>
  <c r="DI55" i="2" l="1"/>
  <c r="DH55" i="2"/>
  <c r="AE54" i="2"/>
  <c r="ED10" i="2"/>
  <c r="AP11" i="2"/>
  <c r="AP12" i="2" s="1"/>
  <c r="AP13" i="2"/>
  <c r="AF61" i="2" l="1"/>
  <c r="AF52" i="2"/>
  <c r="AQ10" i="2"/>
  <c r="EC11" i="2"/>
  <c r="ED11" i="2"/>
  <c r="EE10" i="2" s="1"/>
  <c r="AQ11" i="2" l="1"/>
  <c r="AQ12" i="2" s="1"/>
  <c r="EF10" i="2"/>
  <c r="AQ13" i="2"/>
  <c r="AF53" i="2"/>
  <c r="AF55" i="2"/>
  <c r="DJ52" i="2"/>
  <c r="DK55" i="2" l="1"/>
  <c r="DJ55" i="2"/>
  <c r="AF54" i="2"/>
  <c r="AG61" i="2" s="1"/>
  <c r="AR10" i="2"/>
  <c r="EE11" i="2"/>
  <c r="EF11" i="2"/>
  <c r="EG10" i="2" s="1"/>
  <c r="AG52" i="2"/>
  <c r="DI53" i="2"/>
  <c r="DJ53" i="2"/>
  <c r="DK52" i="2" s="1"/>
  <c r="EH10" i="2" l="1"/>
  <c r="AR11" i="2"/>
  <c r="AR12" i="2" s="1"/>
  <c r="AR13" i="2"/>
  <c r="AG53" i="2"/>
  <c r="AG55" i="2"/>
  <c r="DL52" i="2"/>
  <c r="DM55" i="2" l="1"/>
  <c r="DL55" i="2"/>
  <c r="AG54" i="2"/>
  <c r="AH61" i="2" s="1"/>
  <c r="EG11" i="2"/>
  <c r="AS10" i="2"/>
  <c r="EH11" i="2"/>
  <c r="EI10" i="2" s="1"/>
  <c r="DK53" i="2"/>
  <c r="AH52" i="2"/>
  <c r="DL53" i="2"/>
  <c r="DM52" i="2" s="1"/>
  <c r="AH55" i="2" l="1"/>
  <c r="AH53" i="2"/>
  <c r="DN52" i="2"/>
  <c r="AS11" i="2"/>
  <c r="AS12" i="2" s="1"/>
  <c r="AS13" i="2"/>
  <c r="EJ10" i="2"/>
  <c r="DO55" i="2" l="1"/>
  <c r="DN55" i="2"/>
  <c r="AH54" i="2"/>
  <c r="AI61" i="2" s="1"/>
  <c r="EI11" i="2"/>
  <c r="AT10" i="2"/>
  <c r="EJ11" i="2"/>
  <c r="EK10" i="2" s="1"/>
  <c r="AI52" i="2"/>
  <c r="DN53" i="2"/>
  <c r="DO52" i="2" s="1"/>
  <c r="DM53" i="2"/>
  <c r="AI53" i="2" l="1"/>
  <c r="AI55" i="2"/>
  <c r="DP52" i="2"/>
  <c r="EL10" i="2"/>
  <c r="AT13" i="2"/>
  <c r="AT11" i="2"/>
  <c r="AT12" i="2" s="1"/>
  <c r="DO53" i="2" l="1"/>
  <c r="DP53" i="2"/>
  <c r="DQ52" i="2" s="1"/>
  <c r="AJ52" i="2"/>
  <c r="AU10" i="2"/>
  <c r="EK11" i="2"/>
  <c r="EL11" i="2"/>
  <c r="EM10" i="2" s="1"/>
  <c r="DQ55" i="2"/>
  <c r="DP55" i="2"/>
  <c r="AI54" i="2"/>
  <c r="AJ61" i="2" s="1"/>
  <c r="AU11" i="2" l="1"/>
  <c r="AU12" i="2" s="1"/>
  <c r="EN10" i="2"/>
  <c r="AU13" i="2"/>
  <c r="AJ53" i="2"/>
  <c r="AJ55" i="2"/>
  <c r="DR52" i="2"/>
  <c r="DS55" i="2" l="1"/>
  <c r="DR55" i="2"/>
  <c r="AJ54" i="2"/>
  <c r="AK61" i="2" s="1"/>
  <c r="AV10" i="2"/>
  <c r="EM11" i="2"/>
  <c r="EN11" i="2"/>
  <c r="EO10" i="2" s="1"/>
  <c r="AK52" i="2"/>
  <c r="DQ53" i="2"/>
  <c r="DR53" i="2"/>
  <c r="DS52" i="2" s="1"/>
  <c r="AK53" i="2" l="1"/>
  <c r="AK55" i="2"/>
  <c r="DT52" i="2"/>
  <c r="EP10" i="2"/>
  <c r="AV11" i="2"/>
  <c r="AV12" i="2" s="1"/>
  <c r="AV13" i="2"/>
  <c r="AL52" i="2" l="1"/>
  <c r="DS53" i="2"/>
  <c r="DT53" i="2"/>
  <c r="DU52" i="2" s="1"/>
  <c r="EO11" i="2"/>
  <c r="AW10" i="2"/>
  <c r="EP11" i="2"/>
  <c r="EQ10" i="2" s="1"/>
  <c r="DU55" i="2"/>
  <c r="DT55" i="2"/>
  <c r="AK54" i="2"/>
  <c r="AW11" i="2" l="1"/>
  <c r="AW12" i="2" s="1"/>
  <c r="ER10" i="2"/>
  <c r="AW13" i="2"/>
  <c r="AL55" i="2"/>
  <c r="AL60" i="2"/>
  <c r="AL61" i="2" s="1"/>
  <c r="AM52" i="2" l="1"/>
  <c r="DU53" i="2"/>
  <c r="DV53" i="2"/>
  <c r="DW52" i="2" s="1"/>
  <c r="EQ11" i="2"/>
  <c r="AX10" i="2"/>
  <c r="ER11" i="2"/>
  <c r="ES10" i="2" s="1"/>
  <c r="AL53" i="2"/>
  <c r="DV52" i="2"/>
  <c r="DW55" i="2" l="1"/>
  <c r="DV55" i="2"/>
  <c r="AL54" i="2"/>
  <c r="AM55" i="2" s="1"/>
  <c r="ET10" i="2"/>
  <c r="AX11" i="2"/>
  <c r="AX12" i="2" s="1"/>
  <c r="AX13" i="2"/>
  <c r="AM60" i="2"/>
  <c r="AM61" i="2" s="1"/>
  <c r="DW53" i="2" l="1"/>
  <c r="DX53" i="2"/>
  <c r="DY52" i="2" s="1"/>
  <c r="AM53" i="2"/>
  <c r="DX52" i="2"/>
  <c r="AY10" i="2"/>
  <c r="ES11" i="2"/>
  <c r="ET11" i="2"/>
  <c r="EU10" i="2" s="1"/>
  <c r="DY55" i="2" l="1"/>
  <c r="DX55" i="2"/>
  <c r="AM54" i="2"/>
  <c r="AY11" i="2"/>
  <c r="AY12" i="2" s="1"/>
  <c r="EV10" i="2"/>
  <c r="AY13" i="2"/>
  <c r="AN61" i="2" l="1"/>
  <c r="AN52" i="2"/>
  <c r="AZ10" i="2"/>
  <c r="EU11" i="2"/>
  <c r="EV11" i="2"/>
  <c r="EW10" i="2" s="1"/>
  <c r="EX10" i="2" l="1"/>
  <c r="AZ13" i="2"/>
  <c r="AZ11" i="2"/>
  <c r="AZ12" i="2" s="1"/>
  <c r="AN53" i="2"/>
  <c r="AN55" i="2"/>
  <c r="DZ52" i="2"/>
  <c r="EA55" i="2" l="1"/>
  <c r="DZ55" i="2"/>
  <c r="AN54" i="2"/>
  <c r="EW11" i="2"/>
  <c r="BA10" i="2"/>
  <c r="EX11" i="2"/>
  <c r="EY10" i="2" s="1"/>
  <c r="AO52" i="2"/>
  <c r="DY53" i="2"/>
  <c r="DZ53" i="2"/>
  <c r="EA52" i="2" s="1"/>
  <c r="AO55" i="2" l="1"/>
  <c r="AO60" i="2"/>
  <c r="AO61" i="2" s="1"/>
  <c r="BA11" i="2"/>
  <c r="BA12" i="2" s="1"/>
  <c r="EZ10" i="2"/>
  <c r="BA13" i="2"/>
  <c r="AO53" i="2" l="1"/>
  <c r="EB52" i="2"/>
  <c r="EY11" i="2"/>
  <c r="EZ11" i="2"/>
  <c r="FA10" i="2" s="1"/>
  <c r="BB10" i="2"/>
  <c r="EA53" i="2"/>
  <c r="EB53" i="2"/>
  <c r="EC52" i="2" s="1"/>
  <c r="AP52" i="2"/>
  <c r="AP60" i="2" l="1"/>
  <c r="FB10" i="2"/>
  <c r="BB11" i="2"/>
  <c r="BB12" i="2" s="1"/>
  <c r="BB13" i="2"/>
  <c r="EC55" i="2"/>
  <c r="EB55" i="2"/>
  <c r="AO54" i="2"/>
  <c r="AP55" i="2" s="1"/>
  <c r="AQ52" i="2" l="1"/>
  <c r="ED53" i="2"/>
  <c r="EE52" i="2" s="1"/>
  <c r="EC53" i="2"/>
  <c r="AP61" i="2"/>
  <c r="BC10" i="2"/>
  <c r="FA11" i="2"/>
  <c r="FB11" i="2"/>
  <c r="FC10" i="2" s="1"/>
  <c r="AP53" i="2" l="1"/>
  <c r="ED52" i="2"/>
  <c r="BC11" i="2"/>
  <c r="BC12" i="2" s="1"/>
  <c r="FD10" i="2"/>
  <c r="BC13" i="2"/>
  <c r="AQ60" i="2"/>
  <c r="BD10" i="2" l="1"/>
  <c r="FC11" i="2"/>
  <c r="FD11" i="2"/>
  <c r="FE10" i="2" s="1"/>
  <c r="EE55" i="2"/>
  <c r="ED55" i="2"/>
  <c r="AP54" i="2"/>
  <c r="AQ55" i="2" s="1"/>
  <c r="AR52" i="2" l="1"/>
  <c r="EE53" i="2"/>
  <c r="EF53" i="2"/>
  <c r="EG52" i="2" s="1"/>
  <c r="FF10" i="2"/>
  <c r="BD13" i="2"/>
  <c r="BD11" i="2"/>
  <c r="BD12" i="2" s="1"/>
  <c r="AQ61" i="2"/>
  <c r="AQ53" i="2" l="1"/>
  <c r="EF52" i="2"/>
  <c r="FE11" i="2"/>
  <c r="BE10" i="2"/>
  <c r="FF11" i="2"/>
  <c r="FG10" i="2" s="1"/>
  <c r="AR60" i="2"/>
  <c r="BE11" i="2" l="1"/>
  <c r="BE12" i="2" s="1"/>
  <c r="FH10" i="2"/>
  <c r="BE13" i="2"/>
  <c r="EG55" i="2"/>
  <c r="EF55" i="2"/>
  <c r="AQ54" i="2"/>
  <c r="AR55" i="2" s="1"/>
  <c r="FG11" i="2" l="1"/>
  <c r="FH11" i="2"/>
  <c r="EG53" i="2"/>
  <c r="EH53" i="2"/>
  <c r="EI52" i="2" s="1"/>
  <c r="AR61" i="2"/>
  <c r="AR53" i="2" l="1"/>
  <c r="EH52" i="2"/>
  <c r="EI55" i="2" l="1"/>
  <c r="EH55" i="2"/>
  <c r="AR54" i="2"/>
  <c r="AS61" i="2" l="1"/>
  <c r="AS52" i="2"/>
  <c r="AS53" i="2" l="1"/>
  <c r="AS55" i="2"/>
  <c r="EJ52" i="2"/>
  <c r="EI53" i="2" l="1"/>
  <c r="EJ53" i="2"/>
  <c r="EK52" i="2" s="1"/>
  <c r="EK55" i="2"/>
  <c r="EJ55" i="2"/>
  <c r="AS54" i="2"/>
  <c r="AT61" i="2" s="1"/>
  <c r="AT52" i="2" l="1"/>
  <c r="AT55" i="2" l="1"/>
  <c r="AT53" i="2"/>
  <c r="EL52" i="2"/>
  <c r="EM55" i="2" l="1"/>
  <c r="EL55" i="2"/>
  <c r="AT54" i="2"/>
  <c r="AU61" i="2" s="1"/>
  <c r="AU52" i="2"/>
  <c r="EK53" i="2"/>
  <c r="EL53" i="2"/>
  <c r="EM52" i="2" s="1"/>
  <c r="AU53" i="2" l="1"/>
  <c r="AU55" i="2"/>
  <c r="EN52" i="2"/>
  <c r="EM53" i="2" l="1"/>
  <c r="AV52" i="2"/>
  <c r="EN53" i="2"/>
  <c r="EO52" i="2" s="1"/>
  <c r="EO55" i="2"/>
  <c r="EN55" i="2"/>
  <c r="AU54" i="2"/>
  <c r="AV55" i="2" l="1"/>
  <c r="AV60" i="2"/>
  <c r="AV61" i="2" s="1"/>
  <c r="AV53" i="2" l="1"/>
  <c r="EP52" i="2"/>
  <c r="AW52" i="2"/>
  <c r="EO53" i="2"/>
  <c r="EP53" i="2"/>
  <c r="EQ52" i="2" s="1"/>
  <c r="AW60" i="2" l="1"/>
  <c r="AW61" i="2" s="1"/>
  <c r="EQ55" i="2"/>
  <c r="EP55" i="2"/>
  <c r="AV54" i="2"/>
  <c r="AW55" i="2" s="1"/>
  <c r="AX52" i="2" l="1"/>
  <c r="EQ53" i="2"/>
  <c r="ER53" i="2"/>
  <c r="ES52" i="2" s="1"/>
  <c r="AW53" i="2"/>
  <c r="ER52" i="2"/>
  <c r="ES55" i="2" l="1"/>
  <c r="ER55" i="2"/>
  <c r="AW54" i="2"/>
  <c r="AX55" i="2"/>
  <c r="AX60" i="2"/>
  <c r="ET53" i="2" l="1"/>
  <c r="EU52" i="2" s="1"/>
  <c r="ES53" i="2"/>
  <c r="AX61" i="2"/>
  <c r="AX53" i="2" l="1"/>
  <c r="ET52" i="2"/>
  <c r="EU55" i="2" l="1"/>
  <c r="ET55" i="2"/>
  <c r="AX54" i="2"/>
  <c r="AY61" i="2" l="1"/>
  <c r="AY52" i="2"/>
  <c r="AY53" i="2" l="1"/>
  <c r="AY55" i="2"/>
  <c r="EV52" i="2"/>
  <c r="EU53" i="2" l="1"/>
  <c r="EV53" i="2"/>
  <c r="EW52" i="2" s="1"/>
  <c r="EW55" i="2"/>
  <c r="EV55" i="2"/>
  <c r="AY54" i="2"/>
  <c r="AZ61" i="2" s="1"/>
  <c r="AZ52" i="2" l="1"/>
  <c r="AZ53" i="2" l="1"/>
  <c r="AZ55" i="2"/>
  <c r="EX52" i="2"/>
  <c r="EW53" i="2" l="1"/>
  <c r="EX53" i="2"/>
  <c r="EY52" i="2" s="1"/>
  <c r="EY55" i="2"/>
  <c r="EX55" i="2"/>
  <c r="AZ54" i="2"/>
  <c r="BA61" i="2" s="1"/>
  <c r="BA52" i="2" l="1"/>
  <c r="BA53" i="2" l="1"/>
  <c r="BA55" i="2"/>
  <c r="EZ52" i="2"/>
  <c r="EY53" i="2" l="1"/>
  <c r="EZ53" i="2"/>
  <c r="FA52" i="2" s="1"/>
  <c r="FA55" i="2"/>
  <c r="EZ55" i="2"/>
  <c r="BA54" i="2"/>
  <c r="BB61" i="2" s="1"/>
  <c r="BB52" i="2" l="1"/>
  <c r="BB55" i="2" l="1"/>
  <c r="BB53" i="2"/>
  <c r="FB52" i="2"/>
  <c r="FC55" i="2" l="1"/>
  <c r="FB55" i="2"/>
  <c r="BB54" i="2"/>
  <c r="BC61" i="2" s="1"/>
  <c r="BC52" i="2"/>
  <c r="FA53" i="2"/>
  <c r="FB53" i="2"/>
  <c r="FC52" i="2" s="1"/>
  <c r="BC53" i="2" l="1"/>
  <c r="BC55" i="2"/>
  <c r="FD52" i="2"/>
  <c r="BD52" i="2" l="1"/>
  <c r="FC53" i="2"/>
  <c r="FD53" i="2"/>
  <c r="FE52" i="2" s="1"/>
  <c r="FE55" i="2"/>
  <c r="FD55" i="2"/>
  <c r="BC54" i="2"/>
  <c r="BD55" i="2" l="1"/>
  <c r="BD60" i="2"/>
  <c r="BD61" i="2" s="1"/>
  <c r="BD53" i="2" l="1"/>
  <c r="FF52" i="2"/>
  <c r="BE52" i="2"/>
  <c r="FE53" i="2"/>
  <c r="FF53" i="2"/>
  <c r="FG52" i="2" s="1"/>
  <c r="BE60" i="2" l="1"/>
  <c r="BE55" i="2"/>
  <c r="FG55" i="2"/>
  <c r="FF55" i="2"/>
  <c r="BD54" i="2"/>
  <c r="FG53" i="2" l="1"/>
  <c r="FH53" i="2"/>
  <c r="BE61" i="2"/>
  <c r="BE53" i="2" l="1"/>
  <c r="FH52" i="2"/>
  <c r="FH55" i="2" l="1"/>
  <c r="BE5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9" authorId="0" shapeId="0" xr:uid="{C736F694-E295-409E-89EC-95FCC987364F}">
      <text>
        <r>
          <rPr>
            <b/>
            <sz val="9"/>
            <color indexed="81"/>
            <rFont val="Tahoma"/>
            <family val="2"/>
            <charset val="238"/>
          </rPr>
          <t>Przyjęto stały poziom zużycia równy planowanemu zużyciu materiałów w okresie i brak opóźnień w dostawach</t>
        </r>
      </text>
    </comment>
    <comment ref="E51" authorId="0" shapeId="0" xr:uid="{FAB0A1E0-4308-4454-841F-BA2E90626085}">
      <text>
        <r>
          <rPr>
            <b/>
            <sz val="9"/>
            <color indexed="81"/>
            <rFont val="Tahoma"/>
            <family val="2"/>
            <charset val="238"/>
          </rPr>
          <t>Analiza uzupełniana cyklicznie o opóźnienia w dostawach i rzeczywiste zużycie w danym okresie.</t>
        </r>
      </text>
    </comment>
  </commentList>
</comments>
</file>

<file path=xl/sharedStrings.xml><?xml version="1.0" encoding="utf-8"?>
<sst xmlns="http://schemas.openxmlformats.org/spreadsheetml/2006/main" count="53" uniqueCount="36">
  <si>
    <t>-</t>
  </si>
  <si>
    <t>Zapas po dostarczeniu dostawy</t>
  </si>
  <si>
    <t>zapas w chwili dostarczenia dostawy</t>
  </si>
  <si>
    <t>Rzeczywiste średnie dzienne zużycie zapasów</t>
  </si>
  <si>
    <t>opóźnienie dostawy</t>
  </si>
  <si>
    <t>Zapas minimalny</t>
  </si>
  <si>
    <t>Zapas maksymalny</t>
  </si>
  <si>
    <t>poziom zamówień</t>
  </si>
  <si>
    <t>stan końcowy [szt]</t>
  </si>
  <si>
    <t>opóźnienie</t>
  </si>
  <si>
    <t>wielkość zamówienia [szt]</t>
  </si>
  <si>
    <t>punkt końcowy</t>
  </si>
  <si>
    <t>poziom zamówienia [szt]</t>
  </si>
  <si>
    <t>punkt początkowy</t>
  </si>
  <si>
    <t>stan początkowy [szt]</t>
  </si>
  <si>
    <t>Tydzień</t>
  </si>
  <si>
    <t>Rzeczywiste kształtowanie zapasów</t>
  </si>
  <si>
    <t>Planowane dzienne zużycie dzienne</t>
  </si>
  <si>
    <t>Analiza</t>
  </si>
  <si>
    <t>Czas realizacji dostawy [dni]</t>
  </si>
  <si>
    <t>Max opóźnienie [dni]</t>
  </si>
  <si>
    <t>Czas między dostawami [dni]</t>
  </si>
  <si>
    <t>Dni w roku</t>
  </si>
  <si>
    <t>Cykl dostaw</t>
  </si>
  <si>
    <t>Planowane kształtowanie zapasów</t>
  </si>
  <si>
    <t>Popyt roczny [szt]</t>
  </si>
  <si>
    <t>Wariant tygodniowy</t>
  </si>
  <si>
    <t>Dane wyjściowe</t>
  </si>
  <si>
    <t>Kwartał</t>
  </si>
  <si>
    <t>Miesiąc</t>
  </si>
  <si>
    <t>2xTydzień</t>
  </si>
  <si>
    <t>max. Opóźnienie [dni]</t>
  </si>
  <si>
    <t>Ilość dostaw w roku</t>
  </si>
  <si>
    <t>Czas między dostawami</t>
  </si>
  <si>
    <t>Wariant</t>
  </si>
  <si>
    <t>Sterowanie zapasami przy stalym okresie dostawy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</si>
</sst>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" fontId="0" fillId="0" borderId="4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6" xfId="0" applyFont="1" applyBorder="1"/>
    <xf numFmtId="0" fontId="1" fillId="0" borderId="11" xfId="0" applyFont="1" applyBorder="1"/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ysClr val="windowText" lastClr="000000"/>
                </a:solidFill>
              </a:rPr>
              <a:t>Planowane</a:t>
            </a:r>
            <a:r>
              <a:rPr lang="pl-PL" baseline="0">
                <a:solidFill>
                  <a:sysClr val="windowText" lastClr="000000"/>
                </a:solidFill>
              </a:rPr>
              <a:t> </a:t>
            </a:r>
            <a:r>
              <a:rPr lang="pl-PL">
                <a:solidFill>
                  <a:sysClr val="windowText" lastClr="000000"/>
                </a:solidFill>
              </a:rPr>
              <a:t>Kształtowanie</a:t>
            </a:r>
            <a:r>
              <a:rPr lang="pl-PL" baseline="0">
                <a:solidFill>
                  <a:sysClr val="windowText" lastClr="000000"/>
                </a:solidFill>
              </a:rPr>
              <a:t> zapasów w tygodniach</a:t>
            </a:r>
            <a:endParaRPr lang="en-US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0679024138376143E-2"/>
          <c:y val="9.9603862331693313E-2"/>
          <c:w val="0.95746523815670581"/>
          <c:h val="0.77666771547783076"/>
        </c:manualLayout>
      </c:layout>
      <c:scatterChart>
        <c:scatterStyle val="lineMarker"/>
        <c:varyColors val="0"/>
        <c:ser>
          <c:idx val="4"/>
          <c:order val="0"/>
          <c:tx>
            <c:strRef>
              <c:f>'Odnawianie zapasów'!$BK$10</c:f>
              <c:strCache>
                <c:ptCount val="1"/>
                <c:pt idx="0">
                  <c:v>punkt początkowy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zapasów'!$BL$9:$FH$9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</c:numCache>
            </c:numRef>
          </c:xVal>
          <c:yVal>
            <c:numRef>
              <c:f>'Odnawianie zapasów'!$BL$10:$FH$10</c:f>
              <c:numCache>
                <c:formatCode>General</c:formatCode>
                <c:ptCount val="101"/>
                <c:pt idx="0">
                  <c:v>1390</c:v>
                </c:pt>
                <c:pt idx="1">
                  <c:v>417</c:v>
                </c:pt>
                <c:pt idx="2">
                  <c:v>1390</c:v>
                </c:pt>
                <c:pt idx="3">
                  <c:v>417</c:v>
                </c:pt>
                <c:pt idx="4">
                  <c:v>1390</c:v>
                </c:pt>
                <c:pt idx="5">
                  <c:v>417</c:v>
                </c:pt>
                <c:pt idx="6">
                  <c:v>1390</c:v>
                </c:pt>
                <c:pt idx="7">
                  <c:v>417</c:v>
                </c:pt>
                <c:pt idx="8">
                  <c:v>1390</c:v>
                </c:pt>
                <c:pt idx="9">
                  <c:v>417</c:v>
                </c:pt>
                <c:pt idx="10">
                  <c:v>1390</c:v>
                </c:pt>
                <c:pt idx="11">
                  <c:v>417</c:v>
                </c:pt>
                <c:pt idx="12">
                  <c:v>1390</c:v>
                </c:pt>
                <c:pt idx="13">
                  <c:v>417</c:v>
                </c:pt>
                <c:pt idx="14">
                  <c:v>1390</c:v>
                </c:pt>
                <c:pt idx="15">
                  <c:v>417</c:v>
                </c:pt>
                <c:pt idx="16">
                  <c:v>1390</c:v>
                </c:pt>
                <c:pt idx="17">
                  <c:v>417</c:v>
                </c:pt>
                <c:pt idx="18">
                  <c:v>1390</c:v>
                </c:pt>
                <c:pt idx="19">
                  <c:v>417</c:v>
                </c:pt>
                <c:pt idx="20">
                  <c:v>1390</c:v>
                </c:pt>
                <c:pt idx="21">
                  <c:v>417</c:v>
                </c:pt>
                <c:pt idx="22">
                  <c:v>1390</c:v>
                </c:pt>
                <c:pt idx="23">
                  <c:v>417</c:v>
                </c:pt>
                <c:pt idx="24">
                  <c:v>1390</c:v>
                </c:pt>
                <c:pt idx="25">
                  <c:v>417</c:v>
                </c:pt>
                <c:pt idx="26">
                  <c:v>1390</c:v>
                </c:pt>
                <c:pt idx="27">
                  <c:v>417</c:v>
                </c:pt>
                <c:pt idx="28">
                  <c:v>1390</c:v>
                </c:pt>
                <c:pt idx="29">
                  <c:v>417</c:v>
                </c:pt>
                <c:pt idx="30">
                  <c:v>1390</c:v>
                </c:pt>
                <c:pt idx="31">
                  <c:v>417</c:v>
                </c:pt>
                <c:pt idx="32">
                  <c:v>1390</c:v>
                </c:pt>
                <c:pt idx="33">
                  <c:v>417</c:v>
                </c:pt>
                <c:pt idx="34">
                  <c:v>1390</c:v>
                </c:pt>
                <c:pt idx="35">
                  <c:v>417</c:v>
                </c:pt>
                <c:pt idx="36">
                  <c:v>1390</c:v>
                </c:pt>
                <c:pt idx="37">
                  <c:v>417</c:v>
                </c:pt>
                <c:pt idx="38">
                  <c:v>1390</c:v>
                </c:pt>
                <c:pt idx="39">
                  <c:v>417</c:v>
                </c:pt>
                <c:pt idx="40">
                  <c:v>1390</c:v>
                </c:pt>
                <c:pt idx="41">
                  <c:v>417</c:v>
                </c:pt>
                <c:pt idx="42">
                  <c:v>1390</c:v>
                </c:pt>
                <c:pt idx="43">
                  <c:v>417</c:v>
                </c:pt>
                <c:pt idx="44">
                  <c:v>1390</c:v>
                </c:pt>
                <c:pt idx="45">
                  <c:v>417</c:v>
                </c:pt>
                <c:pt idx="46">
                  <c:v>1390</c:v>
                </c:pt>
                <c:pt idx="47">
                  <c:v>417</c:v>
                </c:pt>
                <c:pt idx="48">
                  <c:v>1390</c:v>
                </c:pt>
                <c:pt idx="49">
                  <c:v>417</c:v>
                </c:pt>
                <c:pt idx="50">
                  <c:v>1390</c:v>
                </c:pt>
                <c:pt idx="51">
                  <c:v>417</c:v>
                </c:pt>
                <c:pt idx="52">
                  <c:v>1390</c:v>
                </c:pt>
                <c:pt idx="53">
                  <c:v>417</c:v>
                </c:pt>
                <c:pt idx="54">
                  <c:v>1390</c:v>
                </c:pt>
                <c:pt idx="55">
                  <c:v>417</c:v>
                </c:pt>
                <c:pt idx="56">
                  <c:v>1390</c:v>
                </c:pt>
                <c:pt idx="57">
                  <c:v>417</c:v>
                </c:pt>
                <c:pt idx="58">
                  <c:v>1390</c:v>
                </c:pt>
                <c:pt idx="59">
                  <c:v>417</c:v>
                </c:pt>
                <c:pt idx="60">
                  <c:v>1390</c:v>
                </c:pt>
                <c:pt idx="61">
                  <c:v>417</c:v>
                </c:pt>
                <c:pt idx="62">
                  <c:v>1390</c:v>
                </c:pt>
                <c:pt idx="63">
                  <c:v>417</c:v>
                </c:pt>
                <c:pt idx="64">
                  <c:v>1390</c:v>
                </c:pt>
                <c:pt idx="65">
                  <c:v>417</c:v>
                </c:pt>
                <c:pt idx="66">
                  <c:v>1390</c:v>
                </c:pt>
                <c:pt idx="67">
                  <c:v>417</c:v>
                </c:pt>
                <c:pt idx="68">
                  <c:v>1390</c:v>
                </c:pt>
                <c:pt idx="69">
                  <c:v>417</c:v>
                </c:pt>
                <c:pt idx="70">
                  <c:v>1390</c:v>
                </c:pt>
                <c:pt idx="71">
                  <c:v>417</c:v>
                </c:pt>
                <c:pt idx="72">
                  <c:v>1390</c:v>
                </c:pt>
                <c:pt idx="73">
                  <c:v>417</c:v>
                </c:pt>
                <c:pt idx="74">
                  <c:v>1390</c:v>
                </c:pt>
                <c:pt idx="75">
                  <c:v>417</c:v>
                </c:pt>
                <c:pt idx="76">
                  <c:v>1390</c:v>
                </c:pt>
                <c:pt idx="77">
                  <c:v>417</c:v>
                </c:pt>
                <c:pt idx="78">
                  <c:v>1390</c:v>
                </c:pt>
                <c:pt idx="79">
                  <c:v>417</c:v>
                </c:pt>
                <c:pt idx="80">
                  <c:v>1390</c:v>
                </c:pt>
                <c:pt idx="81">
                  <c:v>417</c:v>
                </c:pt>
                <c:pt idx="82">
                  <c:v>1390</c:v>
                </c:pt>
                <c:pt idx="83">
                  <c:v>417</c:v>
                </c:pt>
                <c:pt idx="84">
                  <c:v>1390</c:v>
                </c:pt>
                <c:pt idx="85">
                  <c:v>417</c:v>
                </c:pt>
                <c:pt idx="86">
                  <c:v>1390</c:v>
                </c:pt>
                <c:pt idx="87">
                  <c:v>417</c:v>
                </c:pt>
                <c:pt idx="88">
                  <c:v>1390</c:v>
                </c:pt>
                <c:pt idx="89">
                  <c:v>417</c:v>
                </c:pt>
                <c:pt idx="90">
                  <c:v>1390</c:v>
                </c:pt>
                <c:pt idx="91">
                  <c:v>417</c:v>
                </c:pt>
                <c:pt idx="92">
                  <c:v>1390</c:v>
                </c:pt>
                <c:pt idx="93">
                  <c:v>417</c:v>
                </c:pt>
                <c:pt idx="94">
                  <c:v>1390</c:v>
                </c:pt>
                <c:pt idx="95">
                  <c:v>417</c:v>
                </c:pt>
                <c:pt idx="96">
                  <c:v>1390</c:v>
                </c:pt>
                <c:pt idx="97">
                  <c:v>417</c:v>
                </c:pt>
                <c:pt idx="98">
                  <c:v>1390</c:v>
                </c:pt>
                <c:pt idx="99">
                  <c:v>417</c:v>
                </c:pt>
                <c:pt idx="100">
                  <c:v>1390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60-4654-8BCC-72457DB3D945}"/>
            </c:ext>
          </c:extLst>
        </c:ser>
        <c:ser>
          <c:idx val="0"/>
          <c:order val="1"/>
          <c:tx>
            <c:strRef>
              <c:f>'Odnawianie zapasów'!$F$14</c:f>
              <c:strCache>
                <c:ptCount val="1"/>
                <c:pt idx="0">
                  <c:v>Zapas maksymalny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zapasów'!$G$14:$BE$14</c:f>
              <c:numCache>
                <c:formatCode>General</c:formatCode>
                <c:ptCount val="51"/>
                <c:pt idx="0">
                  <c:v>1390</c:v>
                </c:pt>
                <c:pt idx="1">
                  <c:v>1390</c:v>
                </c:pt>
                <c:pt idx="2">
                  <c:v>1390</c:v>
                </c:pt>
                <c:pt idx="3">
                  <c:v>1390</c:v>
                </c:pt>
                <c:pt idx="4">
                  <c:v>1390</c:v>
                </c:pt>
                <c:pt idx="5">
                  <c:v>1390</c:v>
                </c:pt>
                <c:pt idx="6">
                  <c:v>1390</c:v>
                </c:pt>
                <c:pt idx="7">
                  <c:v>1390</c:v>
                </c:pt>
                <c:pt idx="8">
                  <c:v>1390</c:v>
                </c:pt>
                <c:pt idx="9">
                  <c:v>1390</c:v>
                </c:pt>
                <c:pt idx="10">
                  <c:v>1390</c:v>
                </c:pt>
                <c:pt idx="11">
                  <c:v>1390</c:v>
                </c:pt>
                <c:pt idx="12">
                  <c:v>1390</c:v>
                </c:pt>
                <c:pt idx="13">
                  <c:v>1390</c:v>
                </c:pt>
                <c:pt idx="14">
                  <c:v>1390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1390</c:v>
                </c:pt>
                <c:pt idx="20">
                  <c:v>1390</c:v>
                </c:pt>
                <c:pt idx="21">
                  <c:v>1390</c:v>
                </c:pt>
                <c:pt idx="22">
                  <c:v>1390</c:v>
                </c:pt>
                <c:pt idx="23">
                  <c:v>1390</c:v>
                </c:pt>
                <c:pt idx="24">
                  <c:v>1390</c:v>
                </c:pt>
                <c:pt idx="25">
                  <c:v>1390</c:v>
                </c:pt>
                <c:pt idx="26">
                  <c:v>1390</c:v>
                </c:pt>
                <c:pt idx="27">
                  <c:v>1390</c:v>
                </c:pt>
                <c:pt idx="28">
                  <c:v>1390</c:v>
                </c:pt>
                <c:pt idx="29">
                  <c:v>1390</c:v>
                </c:pt>
                <c:pt idx="30">
                  <c:v>1390</c:v>
                </c:pt>
                <c:pt idx="31">
                  <c:v>1390</c:v>
                </c:pt>
                <c:pt idx="32">
                  <c:v>1390</c:v>
                </c:pt>
                <c:pt idx="33">
                  <c:v>1390</c:v>
                </c:pt>
                <c:pt idx="34">
                  <c:v>1390</c:v>
                </c:pt>
                <c:pt idx="35">
                  <c:v>1390</c:v>
                </c:pt>
                <c:pt idx="36">
                  <c:v>1390</c:v>
                </c:pt>
                <c:pt idx="37">
                  <c:v>1390</c:v>
                </c:pt>
                <c:pt idx="38">
                  <c:v>1390</c:v>
                </c:pt>
                <c:pt idx="39">
                  <c:v>1390</c:v>
                </c:pt>
                <c:pt idx="40">
                  <c:v>1390</c:v>
                </c:pt>
                <c:pt idx="41">
                  <c:v>1390</c:v>
                </c:pt>
                <c:pt idx="42">
                  <c:v>1390</c:v>
                </c:pt>
                <c:pt idx="43">
                  <c:v>1390</c:v>
                </c:pt>
                <c:pt idx="44">
                  <c:v>1390</c:v>
                </c:pt>
                <c:pt idx="45">
                  <c:v>1390</c:v>
                </c:pt>
                <c:pt idx="46">
                  <c:v>1390</c:v>
                </c:pt>
                <c:pt idx="47">
                  <c:v>1390</c:v>
                </c:pt>
                <c:pt idx="48">
                  <c:v>1390</c:v>
                </c:pt>
                <c:pt idx="49">
                  <c:v>1390</c:v>
                </c:pt>
                <c:pt idx="50">
                  <c:v>1390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60-4654-8BCC-72457DB3D945}"/>
            </c:ext>
          </c:extLst>
        </c:ser>
        <c:ser>
          <c:idx val="1"/>
          <c:order val="2"/>
          <c:tx>
            <c:strRef>
              <c:f>'Odnawianie zapasów'!$F$15</c:f>
              <c:strCache>
                <c:ptCount val="1"/>
                <c:pt idx="0">
                  <c:v>Zapas minimalny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zapasów'!$G$15:$BE$15</c:f>
              <c:numCache>
                <c:formatCode>General</c:formatCode>
                <c:ptCount val="51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  <c:pt idx="7">
                  <c:v>417</c:v>
                </c:pt>
                <c:pt idx="8">
                  <c:v>417</c:v>
                </c:pt>
                <c:pt idx="9">
                  <c:v>417</c:v>
                </c:pt>
                <c:pt idx="10">
                  <c:v>417</c:v>
                </c:pt>
                <c:pt idx="11">
                  <c:v>417</c:v>
                </c:pt>
                <c:pt idx="12">
                  <c:v>417</c:v>
                </c:pt>
                <c:pt idx="13">
                  <c:v>417</c:v>
                </c:pt>
                <c:pt idx="14">
                  <c:v>417</c:v>
                </c:pt>
                <c:pt idx="15">
                  <c:v>417</c:v>
                </c:pt>
                <c:pt idx="16">
                  <c:v>417</c:v>
                </c:pt>
                <c:pt idx="17">
                  <c:v>417</c:v>
                </c:pt>
                <c:pt idx="18">
                  <c:v>417</c:v>
                </c:pt>
                <c:pt idx="19">
                  <c:v>417</c:v>
                </c:pt>
                <c:pt idx="20">
                  <c:v>417</c:v>
                </c:pt>
                <c:pt idx="21">
                  <c:v>417</c:v>
                </c:pt>
                <c:pt idx="22">
                  <c:v>417</c:v>
                </c:pt>
                <c:pt idx="23">
                  <c:v>417</c:v>
                </c:pt>
                <c:pt idx="24">
                  <c:v>417</c:v>
                </c:pt>
                <c:pt idx="25">
                  <c:v>417</c:v>
                </c:pt>
                <c:pt idx="26">
                  <c:v>417</c:v>
                </c:pt>
                <c:pt idx="27">
                  <c:v>417</c:v>
                </c:pt>
                <c:pt idx="28">
                  <c:v>417</c:v>
                </c:pt>
                <c:pt idx="29">
                  <c:v>417</c:v>
                </c:pt>
                <c:pt idx="30">
                  <c:v>417</c:v>
                </c:pt>
                <c:pt idx="31">
                  <c:v>417</c:v>
                </c:pt>
                <c:pt idx="32">
                  <c:v>417</c:v>
                </c:pt>
                <c:pt idx="33">
                  <c:v>417</c:v>
                </c:pt>
                <c:pt idx="34">
                  <c:v>417</c:v>
                </c:pt>
                <c:pt idx="35">
                  <c:v>417</c:v>
                </c:pt>
                <c:pt idx="36">
                  <c:v>417</c:v>
                </c:pt>
                <c:pt idx="37">
                  <c:v>417</c:v>
                </c:pt>
                <c:pt idx="38">
                  <c:v>417</c:v>
                </c:pt>
                <c:pt idx="39">
                  <c:v>417</c:v>
                </c:pt>
                <c:pt idx="40">
                  <c:v>417</c:v>
                </c:pt>
                <c:pt idx="41">
                  <c:v>417</c:v>
                </c:pt>
                <c:pt idx="42">
                  <c:v>417</c:v>
                </c:pt>
                <c:pt idx="43">
                  <c:v>417</c:v>
                </c:pt>
                <c:pt idx="44">
                  <c:v>417</c:v>
                </c:pt>
                <c:pt idx="45">
                  <c:v>417</c:v>
                </c:pt>
                <c:pt idx="46">
                  <c:v>417</c:v>
                </c:pt>
                <c:pt idx="47">
                  <c:v>417</c:v>
                </c:pt>
                <c:pt idx="48">
                  <c:v>417</c:v>
                </c:pt>
                <c:pt idx="49">
                  <c:v>417</c:v>
                </c:pt>
                <c:pt idx="50">
                  <c:v>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360-4654-8BCC-72457DB3D945}"/>
            </c:ext>
          </c:extLst>
        </c:ser>
        <c:ser>
          <c:idx val="2"/>
          <c:order val="3"/>
          <c:tx>
            <c:strRef>
              <c:f>'Odnawianie zapasów'!$F$11</c:f>
              <c:strCache>
                <c:ptCount val="1"/>
                <c:pt idx="0">
                  <c:v>poziom zamówienia [szt]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zapasów'!$G$11:$BE$11</c:f>
              <c:numCache>
                <c:formatCode>General</c:formatCode>
                <c:ptCount val="51"/>
                <c:pt idx="0">
                  <c:v>695</c:v>
                </c:pt>
                <c:pt idx="1">
                  <c:v>695</c:v>
                </c:pt>
                <c:pt idx="2">
                  <c:v>695</c:v>
                </c:pt>
                <c:pt idx="3">
                  <c:v>695</c:v>
                </c:pt>
                <c:pt idx="4">
                  <c:v>695</c:v>
                </c:pt>
                <c:pt idx="5">
                  <c:v>695</c:v>
                </c:pt>
                <c:pt idx="6">
                  <c:v>695</c:v>
                </c:pt>
                <c:pt idx="7">
                  <c:v>695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  <c:pt idx="12">
                  <c:v>695</c:v>
                </c:pt>
                <c:pt idx="13">
                  <c:v>695</c:v>
                </c:pt>
                <c:pt idx="14">
                  <c:v>695</c:v>
                </c:pt>
                <c:pt idx="15">
                  <c:v>695</c:v>
                </c:pt>
                <c:pt idx="16">
                  <c:v>695</c:v>
                </c:pt>
                <c:pt idx="17">
                  <c:v>695</c:v>
                </c:pt>
                <c:pt idx="18">
                  <c:v>695</c:v>
                </c:pt>
                <c:pt idx="19">
                  <c:v>695</c:v>
                </c:pt>
                <c:pt idx="20">
                  <c:v>695</c:v>
                </c:pt>
                <c:pt idx="21">
                  <c:v>695</c:v>
                </c:pt>
                <c:pt idx="22">
                  <c:v>695</c:v>
                </c:pt>
                <c:pt idx="23">
                  <c:v>695</c:v>
                </c:pt>
                <c:pt idx="24">
                  <c:v>695</c:v>
                </c:pt>
                <c:pt idx="25">
                  <c:v>695</c:v>
                </c:pt>
                <c:pt idx="26">
                  <c:v>695</c:v>
                </c:pt>
                <c:pt idx="27">
                  <c:v>695</c:v>
                </c:pt>
                <c:pt idx="28">
                  <c:v>695</c:v>
                </c:pt>
                <c:pt idx="29">
                  <c:v>695</c:v>
                </c:pt>
                <c:pt idx="30">
                  <c:v>695</c:v>
                </c:pt>
                <c:pt idx="31">
                  <c:v>695</c:v>
                </c:pt>
                <c:pt idx="32">
                  <c:v>695</c:v>
                </c:pt>
                <c:pt idx="33">
                  <c:v>695</c:v>
                </c:pt>
                <c:pt idx="34">
                  <c:v>695</c:v>
                </c:pt>
                <c:pt idx="35">
                  <c:v>695</c:v>
                </c:pt>
                <c:pt idx="36">
                  <c:v>695</c:v>
                </c:pt>
                <c:pt idx="37">
                  <c:v>695</c:v>
                </c:pt>
                <c:pt idx="38">
                  <c:v>695</c:v>
                </c:pt>
                <c:pt idx="39">
                  <c:v>695</c:v>
                </c:pt>
                <c:pt idx="40">
                  <c:v>695</c:v>
                </c:pt>
                <c:pt idx="41">
                  <c:v>695</c:v>
                </c:pt>
                <c:pt idx="42">
                  <c:v>695</c:v>
                </c:pt>
                <c:pt idx="43">
                  <c:v>695</c:v>
                </c:pt>
                <c:pt idx="44">
                  <c:v>695</c:v>
                </c:pt>
                <c:pt idx="45">
                  <c:v>695</c:v>
                </c:pt>
                <c:pt idx="46">
                  <c:v>695</c:v>
                </c:pt>
                <c:pt idx="47">
                  <c:v>695</c:v>
                </c:pt>
                <c:pt idx="48">
                  <c:v>695</c:v>
                </c:pt>
                <c:pt idx="49">
                  <c:v>695</c:v>
                </c:pt>
                <c:pt idx="50">
                  <c:v>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360-4654-8BCC-72457DB3D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517352"/>
        <c:axId val="1519518664"/>
      </c:scatterChart>
      <c:valAx>
        <c:axId val="1519517352"/>
        <c:scaling>
          <c:orientation val="minMax"/>
          <c:max val="51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8664"/>
        <c:crosses val="autoZero"/>
        <c:crossBetween val="midCat"/>
        <c:majorUnit val="1"/>
      </c:valAx>
      <c:valAx>
        <c:axId val="1519518664"/>
        <c:scaling>
          <c:orientation val="minMax"/>
          <c:max val="13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7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ysClr val="windowText" lastClr="000000"/>
                </a:solidFill>
              </a:rPr>
              <a:t>Planowane</a:t>
            </a:r>
            <a:r>
              <a:rPr lang="pl-PL" b="1" baseline="0">
                <a:solidFill>
                  <a:sysClr val="windowText" lastClr="000000"/>
                </a:solidFill>
              </a:rPr>
              <a:t> </a:t>
            </a:r>
            <a:r>
              <a:rPr lang="pl-PL" b="1">
                <a:solidFill>
                  <a:sysClr val="windowText" lastClr="000000"/>
                </a:solidFill>
              </a:rPr>
              <a:t>Kształtowanie</a:t>
            </a:r>
            <a:r>
              <a:rPr lang="pl-PL" b="1" baseline="0">
                <a:solidFill>
                  <a:sysClr val="windowText" lastClr="000000"/>
                </a:solidFill>
              </a:rPr>
              <a:t> zapasów w tygodniach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0679024138376143E-2"/>
          <c:y val="9.9603862331693313E-2"/>
          <c:w val="0.95746523815670581"/>
          <c:h val="0.77666771547783076"/>
        </c:manualLayout>
      </c:layout>
      <c:scatterChart>
        <c:scatterStyle val="lineMarker"/>
        <c:varyColors val="0"/>
        <c:ser>
          <c:idx val="4"/>
          <c:order val="0"/>
          <c:tx>
            <c:strRef>
              <c:f>'Odnawianie zapasów'!$BK$10</c:f>
              <c:strCache>
                <c:ptCount val="1"/>
                <c:pt idx="0">
                  <c:v>punkt początkowy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zapasów'!$BL$9:$FH$9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</c:numCache>
            </c:numRef>
          </c:xVal>
          <c:yVal>
            <c:numRef>
              <c:f>'Odnawianie zapasów'!$BL$52:$FH$52</c:f>
              <c:numCache>
                <c:formatCode>General</c:formatCode>
                <c:ptCount val="101"/>
                <c:pt idx="0">
                  <c:v>1390</c:v>
                </c:pt>
                <c:pt idx="1">
                  <c:v>324</c:v>
                </c:pt>
                <c:pt idx="2">
                  <c:v>1077.4285714285716</c:v>
                </c:pt>
                <c:pt idx="3">
                  <c:v>296</c:v>
                </c:pt>
                <c:pt idx="4">
                  <c:v>1390</c:v>
                </c:pt>
                <c:pt idx="5">
                  <c:v>135</c:v>
                </c:pt>
                <c:pt idx="6">
                  <c:v>1266.7142857142858</c:v>
                </c:pt>
                <c:pt idx="7">
                  <c:v>527</c:v>
                </c:pt>
                <c:pt idx="8">
                  <c:v>1390</c:v>
                </c:pt>
                <c:pt idx="9">
                  <c:v>402</c:v>
                </c:pt>
                <c:pt idx="10">
                  <c:v>1132</c:v>
                </c:pt>
                <c:pt idx="11">
                  <c:v>487</c:v>
                </c:pt>
                <c:pt idx="12">
                  <c:v>1022.7142857142858</c:v>
                </c:pt>
                <c:pt idx="13">
                  <c:v>533</c:v>
                </c:pt>
                <c:pt idx="14">
                  <c:v>1115.4285714285716</c:v>
                </c:pt>
                <c:pt idx="15">
                  <c:v>429</c:v>
                </c:pt>
                <c:pt idx="16">
                  <c:v>1245.5714285714284</c:v>
                </c:pt>
                <c:pt idx="17">
                  <c:v>379.00000000000011</c:v>
                </c:pt>
                <c:pt idx="18">
                  <c:v>1390</c:v>
                </c:pt>
                <c:pt idx="19">
                  <c:v>358</c:v>
                </c:pt>
                <c:pt idx="20">
                  <c:v>1390</c:v>
                </c:pt>
                <c:pt idx="21">
                  <c:v>340</c:v>
                </c:pt>
                <c:pt idx="22">
                  <c:v>1390</c:v>
                </c:pt>
                <c:pt idx="23">
                  <c:v>457</c:v>
                </c:pt>
                <c:pt idx="24">
                  <c:v>1390</c:v>
                </c:pt>
                <c:pt idx="25">
                  <c:v>495</c:v>
                </c:pt>
                <c:pt idx="26">
                  <c:v>1236.7142857142858</c:v>
                </c:pt>
                <c:pt idx="27">
                  <c:v>317</c:v>
                </c:pt>
                <c:pt idx="28">
                  <c:v>1241.4285714285713</c:v>
                </c:pt>
                <c:pt idx="29">
                  <c:v>350</c:v>
                </c:pt>
                <c:pt idx="30">
                  <c:v>1390.0000000000002</c:v>
                </c:pt>
                <c:pt idx="31">
                  <c:v>366.00000000000023</c:v>
                </c:pt>
                <c:pt idx="32">
                  <c:v>1390</c:v>
                </c:pt>
                <c:pt idx="33">
                  <c:v>391.99999999999989</c:v>
                </c:pt>
                <c:pt idx="34">
                  <c:v>1390</c:v>
                </c:pt>
                <c:pt idx="35">
                  <c:v>363</c:v>
                </c:pt>
                <c:pt idx="36">
                  <c:v>1143.4285714285713</c:v>
                </c:pt>
                <c:pt idx="37">
                  <c:v>527</c:v>
                </c:pt>
                <c:pt idx="38">
                  <c:v>1238.7142857142858</c:v>
                </c:pt>
                <c:pt idx="39">
                  <c:v>331</c:v>
                </c:pt>
                <c:pt idx="40">
                  <c:v>1390</c:v>
                </c:pt>
                <c:pt idx="41">
                  <c:v>386.00000000000011</c:v>
                </c:pt>
                <c:pt idx="42">
                  <c:v>1390</c:v>
                </c:pt>
                <c:pt idx="43">
                  <c:v>456.00000000000011</c:v>
                </c:pt>
                <c:pt idx="44">
                  <c:v>1390</c:v>
                </c:pt>
                <c:pt idx="45">
                  <c:v>499</c:v>
                </c:pt>
                <c:pt idx="46">
                  <c:v>1040.5714285714284</c:v>
                </c:pt>
                <c:pt idx="47">
                  <c:v>167</c:v>
                </c:pt>
                <c:pt idx="48">
                  <c:v>1257</c:v>
                </c:pt>
                <c:pt idx="49">
                  <c:v>459</c:v>
                </c:pt>
                <c:pt idx="50">
                  <c:v>1390</c:v>
                </c:pt>
                <c:pt idx="51">
                  <c:v>333</c:v>
                </c:pt>
                <c:pt idx="52">
                  <c:v>1390</c:v>
                </c:pt>
                <c:pt idx="53">
                  <c:v>239</c:v>
                </c:pt>
                <c:pt idx="54">
                  <c:v>1390</c:v>
                </c:pt>
                <c:pt idx="55">
                  <c:v>298</c:v>
                </c:pt>
                <c:pt idx="56">
                  <c:v>1390</c:v>
                </c:pt>
                <c:pt idx="57">
                  <c:v>426</c:v>
                </c:pt>
                <c:pt idx="58">
                  <c:v>1390</c:v>
                </c:pt>
                <c:pt idx="59">
                  <c:v>419.99999999999989</c:v>
                </c:pt>
                <c:pt idx="60">
                  <c:v>1390</c:v>
                </c:pt>
                <c:pt idx="61">
                  <c:v>313</c:v>
                </c:pt>
                <c:pt idx="62">
                  <c:v>1272.8571428571429</c:v>
                </c:pt>
                <c:pt idx="63">
                  <c:v>570</c:v>
                </c:pt>
                <c:pt idx="64">
                  <c:v>1104.8571428571429</c:v>
                </c:pt>
                <c:pt idx="65">
                  <c:v>391.99999999999989</c:v>
                </c:pt>
                <c:pt idx="66">
                  <c:v>1390</c:v>
                </c:pt>
                <c:pt idx="67">
                  <c:v>394</c:v>
                </c:pt>
                <c:pt idx="68">
                  <c:v>1242.4285714285713</c:v>
                </c:pt>
                <c:pt idx="69">
                  <c:v>357</c:v>
                </c:pt>
                <c:pt idx="70">
                  <c:v>1054.5714285714289</c:v>
                </c:pt>
                <c:pt idx="71">
                  <c:v>216.00000000000023</c:v>
                </c:pt>
                <c:pt idx="72">
                  <c:v>1255.285714285714</c:v>
                </c:pt>
                <c:pt idx="73">
                  <c:v>446.99999999999977</c:v>
                </c:pt>
                <c:pt idx="74">
                  <c:v>1267.2857142857144</c:v>
                </c:pt>
                <c:pt idx="75">
                  <c:v>531</c:v>
                </c:pt>
                <c:pt idx="76">
                  <c:v>1390</c:v>
                </c:pt>
                <c:pt idx="77">
                  <c:v>402</c:v>
                </c:pt>
                <c:pt idx="78">
                  <c:v>1390</c:v>
                </c:pt>
                <c:pt idx="79">
                  <c:v>442.00000000000011</c:v>
                </c:pt>
                <c:pt idx="80">
                  <c:v>1390</c:v>
                </c:pt>
                <c:pt idx="81">
                  <c:v>602</c:v>
                </c:pt>
                <c:pt idx="82">
                  <c:v>1102.8571428571429</c:v>
                </c:pt>
                <c:pt idx="83">
                  <c:v>384.99999999999989</c:v>
                </c:pt>
                <c:pt idx="84">
                  <c:v>1257.1428571428571</c:v>
                </c:pt>
                <c:pt idx="85">
                  <c:v>460</c:v>
                </c:pt>
                <c:pt idx="86">
                  <c:v>1258.5714285714284</c:v>
                </c:pt>
                <c:pt idx="87">
                  <c:v>470.00000000000011</c:v>
                </c:pt>
                <c:pt idx="88">
                  <c:v>1390</c:v>
                </c:pt>
                <c:pt idx="89">
                  <c:v>597</c:v>
                </c:pt>
                <c:pt idx="90">
                  <c:v>1390</c:v>
                </c:pt>
                <c:pt idx="91">
                  <c:v>622</c:v>
                </c:pt>
                <c:pt idx="92">
                  <c:v>1390</c:v>
                </c:pt>
                <c:pt idx="93">
                  <c:v>587</c:v>
                </c:pt>
                <c:pt idx="94">
                  <c:v>1390</c:v>
                </c:pt>
                <c:pt idx="95">
                  <c:v>221</c:v>
                </c:pt>
                <c:pt idx="96">
                  <c:v>1390</c:v>
                </c:pt>
                <c:pt idx="97">
                  <c:v>477.00000000000011</c:v>
                </c:pt>
                <c:pt idx="98">
                  <c:v>1264</c:v>
                </c:pt>
                <c:pt idx="99">
                  <c:v>508</c:v>
                </c:pt>
                <c:pt idx="100">
                  <c:v>1249.4285714285716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0E-4D27-BBBD-0177504575B9}"/>
            </c:ext>
          </c:extLst>
        </c:ser>
        <c:ser>
          <c:idx val="0"/>
          <c:order val="1"/>
          <c:tx>
            <c:strRef>
              <c:f>'Odnawianie zapasów'!$F$14</c:f>
              <c:strCache>
                <c:ptCount val="1"/>
                <c:pt idx="0">
                  <c:v>Zapas maksymalny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zapasów'!$G$14:$BE$14</c:f>
              <c:numCache>
                <c:formatCode>General</c:formatCode>
                <c:ptCount val="51"/>
                <c:pt idx="0">
                  <c:v>1390</c:v>
                </c:pt>
                <c:pt idx="1">
                  <c:v>1390</c:v>
                </c:pt>
                <c:pt idx="2">
                  <c:v>1390</c:v>
                </c:pt>
                <c:pt idx="3">
                  <c:v>1390</c:v>
                </c:pt>
                <c:pt idx="4">
                  <c:v>1390</c:v>
                </c:pt>
                <c:pt idx="5">
                  <c:v>1390</c:v>
                </c:pt>
                <c:pt idx="6">
                  <c:v>1390</c:v>
                </c:pt>
                <c:pt idx="7">
                  <c:v>1390</c:v>
                </c:pt>
                <c:pt idx="8">
                  <c:v>1390</c:v>
                </c:pt>
                <c:pt idx="9">
                  <c:v>1390</c:v>
                </c:pt>
                <c:pt idx="10">
                  <c:v>1390</c:v>
                </c:pt>
                <c:pt idx="11">
                  <c:v>1390</c:v>
                </c:pt>
                <c:pt idx="12">
                  <c:v>1390</c:v>
                </c:pt>
                <c:pt idx="13">
                  <c:v>1390</c:v>
                </c:pt>
                <c:pt idx="14">
                  <c:v>1390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1390</c:v>
                </c:pt>
                <c:pt idx="20">
                  <c:v>1390</c:v>
                </c:pt>
                <c:pt idx="21">
                  <c:v>1390</c:v>
                </c:pt>
                <c:pt idx="22">
                  <c:v>1390</c:v>
                </c:pt>
                <c:pt idx="23">
                  <c:v>1390</c:v>
                </c:pt>
                <c:pt idx="24">
                  <c:v>1390</c:v>
                </c:pt>
                <c:pt idx="25">
                  <c:v>1390</c:v>
                </c:pt>
                <c:pt idx="26">
                  <c:v>1390</c:v>
                </c:pt>
                <c:pt idx="27">
                  <c:v>1390</c:v>
                </c:pt>
                <c:pt idx="28">
                  <c:v>1390</c:v>
                </c:pt>
                <c:pt idx="29">
                  <c:v>1390</c:v>
                </c:pt>
                <c:pt idx="30">
                  <c:v>1390</c:v>
                </c:pt>
                <c:pt idx="31">
                  <c:v>1390</c:v>
                </c:pt>
                <c:pt idx="32">
                  <c:v>1390</c:v>
                </c:pt>
                <c:pt idx="33">
                  <c:v>1390</c:v>
                </c:pt>
                <c:pt idx="34">
                  <c:v>1390</c:v>
                </c:pt>
                <c:pt idx="35">
                  <c:v>1390</c:v>
                </c:pt>
                <c:pt idx="36">
                  <c:v>1390</c:v>
                </c:pt>
                <c:pt idx="37">
                  <c:v>1390</c:v>
                </c:pt>
                <c:pt idx="38">
                  <c:v>1390</c:v>
                </c:pt>
                <c:pt idx="39">
                  <c:v>1390</c:v>
                </c:pt>
                <c:pt idx="40">
                  <c:v>1390</c:v>
                </c:pt>
                <c:pt idx="41">
                  <c:v>1390</c:v>
                </c:pt>
                <c:pt idx="42">
                  <c:v>1390</c:v>
                </c:pt>
                <c:pt idx="43">
                  <c:v>1390</c:v>
                </c:pt>
                <c:pt idx="44">
                  <c:v>1390</c:v>
                </c:pt>
                <c:pt idx="45">
                  <c:v>1390</c:v>
                </c:pt>
                <c:pt idx="46">
                  <c:v>1390</c:v>
                </c:pt>
                <c:pt idx="47">
                  <c:v>1390</c:v>
                </c:pt>
                <c:pt idx="48">
                  <c:v>1390</c:v>
                </c:pt>
                <c:pt idx="49">
                  <c:v>1390</c:v>
                </c:pt>
                <c:pt idx="50">
                  <c:v>1390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0E-4D27-BBBD-0177504575B9}"/>
            </c:ext>
          </c:extLst>
        </c:ser>
        <c:ser>
          <c:idx val="1"/>
          <c:order val="2"/>
          <c:tx>
            <c:strRef>
              <c:f>'Odnawianie zapasów'!$F$15</c:f>
              <c:strCache>
                <c:ptCount val="1"/>
                <c:pt idx="0">
                  <c:v>Zapas minimalny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zapasów'!$G$15:$BE$15</c:f>
              <c:numCache>
                <c:formatCode>General</c:formatCode>
                <c:ptCount val="51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  <c:pt idx="7">
                  <c:v>417</c:v>
                </c:pt>
                <c:pt idx="8">
                  <c:v>417</c:v>
                </c:pt>
                <c:pt idx="9">
                  <c:v>417</c:v>
                </c:pt>
                <c:pt idx="10">
                  <c:v>417</c:v>
                </c:pt>
                <c:pt idx="11">
                  <c:v>417</c:v>
                </c:pt>
                <c:pt idx="12">
                  <c:v>417</c:v>
                </c:pt>
                <c:pt idx="13">
                  <c:v>417</c:v>
                </c:pt>
                <c:pt idx="14">
                  <c:v>417</c:v>
                </c:pt>
                <c:pt idx="15">
                  <c:v>417</c:v>
                </c:pt>
                <c:pt idx="16">
                  <c:v>417</c:v>
                </c:pt>
                <c:pt idx="17">
                  <c:v>417</c:v>
                </c:pt>
                <c:pt idx="18">
                  <c:v>417</c:v>
                </c:pt>
                <c:pt idx="19">
                  <c:v>417</c:v>
                </c:pt>
                <c:pt idx="20">
                  <c:v>417</c:v>
                </c:pt>
                <c:pt idx="21">
                  <c:v>417</c:v>
                </c:pt>
                <c:pt idx="22">
                  <c:v>417</c:v>
                </c:pt>
                <c:pt idx="23">
                  <c:v>417</c:v>
                </c:pt>
                <c:pt idx="24">
                  <c:v>417</c:v>
                </c:pt>
                <c:pt idx="25">
                  <c:v>417</c:v>
                </c:pt>
                <c:pt idx="26">
                  <c:v>417</c:v>
                </c:pt>
                <c:pt idx="27">
                  <c:v>417</c:v>
                </c:pt>
                <c:pt idx="28">
                  <c:v>417</c:v>
                </c:pt>
                <c:pt idx="29">
                  <c:v>417</c:v>
                </c:pt>
                <c:pt idx="30">
                  <c:v>417</c:v>
                </c:pt>
                <c:pt idx="31">
                  <c:v>417</c:v>
                </c:pt>
                <c:pt idx="32">
                  <c:v>417</c:v>
                </c:pt>
                <c:pt idx="33">
                  <c:v>417</c:v>
                </c:pt>
                <c:pt idx="34">
                  <c:v>417</c:v>
                </c:pt>
                <c:pt idx="35">
                  <c:v>417</c:v>
                </c:pt>
                <c:pt idx="36">
                  <c:v>417</c:v>
                </c:pt>
                <c:pt idx="37">
                  <c:v>417</c:v>
                </c:pt>
                <c:pt idx="38">
                  <c:v>417</c:v>
                </c:pt>
                <c:pt idx="39">
                  <c:v>417</c:v>
                </c:pt>
                <c:pt idx="40">
                  <c:v>417</c:v>
                </c:pt>
                <c:pt idx="41">
                  <c:v>417</c:v>
                </c:pt>
                <c:pt idx="42">
                  <c:v>417</c:v>
                </c:pt>
                <c:pt idx="43">
                  <c:v>417</c:v>
                </c:pt>
                <c:pt idx="44">
                  <c:v>417</c:v>
                </c:pt>
                <c:pt idx="45">
                  <c:v>417</c:v>
                </c:pt>
                <c:pt idx="46">
                  <c:v>417</c:v>
                </c:pt>
                <c:pt idx="47">
                  <c:v>417</c:v>
                </c:pt>
                <c:pt idx="48">
                  <c:v>417</c:v>
                </c:pt>
                <c:pt idx="49">
                  <c:v>417</c:v>
                </c:pt>
                <c:pt idx="50">
                  <c:v>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40E-4D27-BBBD-0177504575B9}"/>
            </c:ext>
          </c:extLst>
        </c:ser>
        <c:ser>
          <c:idx val="2"/>
          <c:order val="3"/>
          <c:tx>
            <c:strRef>
              <c:f>'Odnawianie zapasów'!$F$11</c:f>
              <c:strCache>
                <c:ptCount val="1"/>
                <c:pt idx="0">
                  <c:v>poziom zamówienia [szt]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'Odnawianie zapasów'!$BL$51:$FH$51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</c:numCache>
            </c:numRef>
          </c:xVal>
          <c:yVal>
            <c:numRef>
              <c:f>'Odnawianie zapasów'!$BL$55:$FH$55</c:f>
              <c:numCache>
                <c:formatCode>General</c:formatCode>
                <c:ptCount val="101"/>
                <c:pt idx="0">
                  <c:v>628.57142857142867</c:v>
                </c:pt>
                <c:pt idx="1">
                  <c:v>628.57142857142867</c:v>
                </c:pt>
                <c:pt idx="2">
                  <c:v>608.57142857142867</c:v>
                </c:pt>
                <c:pt idx="3">
                  <c:v>608.57142857142867</c:v>
                </c:pt>
                <c:pt idx="4">
                  <c:v>493.57142857142867</c:v>
                </c:pt>
                <c:pt idx="5">
                  <c:v>493.57142857142867</c:v>
                </c:pt>
                <c:pt idx="6">
                  <c:v>773.57142857142867</c:v>
                </c:pt>
                <c:pt idx="7">
                  <c:v>773.57142857142867</c:v>
                </c:pt>
                <c:pt idx="8">
                  <c:v>684.28571428571433</c:v>
                </c:pt>
                <c:pt idx="9">
                  <c:v>684.28571428571433</c:v>
                </c:pt>
                <c:pt idx="10">
                  <c:v>745</c:v>
                </c:pt>
                <c:pt idx="11">
                  <c:v>745</c:v>
                </c:pt>
                <c:pt idx="12">
                  <c:v>777.85714285714289</c:v>
                </c:pt>
                <c:pt idx="13">
                  <c:v>777.85714285714289</c:v>
                </c:pt>
                <c:pt idx="14">
                  <c:v>703.57142857142867</c:v>
                </c:pt>
                <c:pt idx="15">
                  <c:v>703.57142857142867</c:v>
                </c:pt>
                <c:pt idx="16">
                  <c:v>667.85714285714278</c:v>
                </c:pt>
                <c:pt idx="17">
                  <c:v>667.85714285714278</c:v>
                </c:pt>
                <c:pt idx="18">
                  <c:v>652.85714285714289</c:v>
                </c:pt>
                <c:pt idx="19">
                  <c:v>652.85714285714289</c:v>
                </c:pt>
                <c:pt idx="20">
                  <c:v>640</c:v>
                </c:pt>
                <c:pt idx="21">
                  <c:v>640</c:v>
                </c:pt>
                <c:pt idx="22">
                  <c:v>723.57142857142867</c:v>
                </c:pt>
                <c:pt idx="23">
                  <c:v>723.57142857142867</c:v>
                </c:pt>
                <c:pt idx="24">
                  <c:v>750.71428571428567</c:v>
                </c:pt>
                <c:pt idx="25">
                  <c:v>750.71428571428567</c:v>
                </c:pt>
                <c:pt idx="26">
                  <c:v>623.57142857142867</c:v>
                </c:pt>
                <c:pt idx="27">
                  <c:v>623.57142857142867</c:v>
                </c:pt>
                <c:pt idx="28">
                  <c:v>647.142857142857</c:v>
                </c:pt>
                <c:pt idx="29">
                  <c:v>647.142857142857</c:v>
                </c:pt>
                <c:pt idx="30">
                  <c:v>658.5714285714289</c:v>
                </c:pt>
                <c:pt idx="31">
                  <c:v>658.5714285714289</c:v>
                </c:pt>
                <c:pt idx="32">
                  <c:v>677.14285714285711</c:v>
                </c:pt>
                <c:pt idx="33">
                  <c:v>677.14285714285711</c:v>
                </c:pt>
                <c:pt idx="34">
                  <c:v>656.42857142857133</c:v>
                </c:pt>
                <c:pt idx="35">
                  <c:v>656.42857142857133</c:v>
                </c:pt>
                <c:pt idx="36">
                  <c:v>773.57142857142844</c:v>
                </c:pt>
                <c:pt idx="37">
                  <c:v>773.57142857142844</c:v>
                </c:pt>
                <c:pt idx="38">
                  <c:v>633.57142857142867</c:v>
                </c:pt>
                <c:pt idx="39">
                  <c:v>633.57142857142867</c:v>
                </c:pt>
                <c:pt idx="40">
                  <c:v>672.85714285714289</c:v>
                </c:pt>
                <c:pt idx="41">
                  <c:v>672.85714285714289</c:v>
                </c:pt>
                <c:pt idx="42">
                  <c:v>722.85714285714289</c:v>
                </c:pt>
                <c:pt idx="43">
                  <c:v>722.85714285714289</c:v>
                </c:pt>
                <c:pt idx="44">
                  <c:v>753.57142857142856</c:v>
                </c:pt>
                <c:pt idx="45">
                  <c:v>753.57142857142856</c:v>
                </c:pt>
                <c:pt idx="46">
                  <c:v>516.42857142857133</c:v>
                </c:pt>
                <c:pt idx="47">
                  <c:v>516.42857142857133</c:v>
                </c:pt>
                <c:pt idx="48">
                  <c:v>725</c:v>
                </c:pt>
                <c:pt idx="49">
                  <c:v>725</c:v>
                </c:pt>
                <c:pt idx="50">
                  <c:v>635</c:v>
                </c:pt>
                <c:pt idx="51">
                  <c:v>635</c:v>
                </c:pt>
                <c:pt idx="52">
                  <c:v>567.85714285714289</c:v>
                </c:pt>
                <c:pt idx="53">
                  <c:v>567.85714285714289</c:v>
                </c:pt>
                <c:pt idx="54">
                  <c:v>610</c:v>
                </c:pt>
                <c:pt idx="55">
                  <c:v>610</c:v>
                </c:pt>
                <c:pt idx="56">
                  <c:v>701.42857142857133</c:v>
                </c:pt>
                <c:pt idx="57">
                  <c:v>701.42857142857133</c:v>
                </c:pt>
                <c:pt idx="58">
                  <c:v>697.14285714285711</c:v>
                </c:pt>
                <c:pt idx="59">
                  <c:v>697.14285714285711</c:v>
                </c:pt>
                <c:pt idx="60">
                  <c:v>620.71428571428567</c:v>
                </c:pt>
                <c:pt idx="61">
                  <c:v>620.71428571428567</c:v>
                </c:pt>
                <c:pt idx="62">
                  <c:v>804.28571428571433</c:v>
                </c:pt>
                <c:pt idx="63">
                  <c:v>804.28571428571433</c:v>
                </c:pt>
                <c:pt idx="64">
                  <c:v>677.14285714285711</c:v>
                </c:pt>
                <c:pt idx="65">
                  <c:v>677.14285714285711</c:v>
                </c:pt>
                <c:pt idx="66">
                  <c:v>678.57142857142867</c:v>
                </c:pt>
                <c:pt idx="67">
                  <c:v>678.57142857142867</c:v>
                </c:pt>
                <c:pt idx="68">
                  <c:v>652.142857142857</c:v>
                </c:pt>
                <c:pt idx="69">
                  <c:v>652.142857142857</c:v>
                </c:pt>
                <c:pt idx="70">
                  <c:v>551.42857142857179</c:v>
                </c:pt>
                <c:pt idx="71">
                  <c:v>551.42857142857179</c:v>
                </c:pt>
                <c:pt idx="72">
                  <c:v>716.4285714285711</c:v>
                </c:pt>
                <c:pt idx="73">
                  <c:v>716.4285714285711</c:v>
                </c:pt>
                <c:pt idx="74">
                  <c:v>776.42857142857156</c:v>
                </c:pt>
                <c:pt idx="75">
                  <c:v>776.42857142857156</c:v>
                </c:pt>
                <c:pt idx="76">
                  <c:v>684.28571428571433</c:v>
                </c:pt>
                <c:pt idx="77">
                  <c:v>684.28571428571433</c:v>
                </c:pt>
                <c:pt idx="78">
                  <c:v>712.85714285714289</c:v>
                </c:pt>
                <c:pt idx="79">
                  <c:v>712.85714285714289</c:v>
                </c:pt>
                <c:pt idx="80">
                  <c:v>827.14285714285711</c:v>
                </c:pt>
                <c:pt idx="81">
                  <c:v>827.14285714285711</c:v>
                </c:pt>
                <c:pt idx="82">
                  <c:v>672.14285714285711</c:v>
                </c:pt>
                <c:pt idx="83">
                  <c:v>672.14285714285711</c:v>
                </c:pt>
                <c:pt idx="84">
                  <c:v>725.71428571428567</c:v>
                </c:pt>
                <c:pt idx="85">
                  <c:v>725.71428571428567</c:v>
                </c:pt>
                <c:pt idx="86">
                  <c:v>732.85714285714278</c:v>
                </c:pt>
                <c:pt idx="87">
                  <c:v>732.85714285714278</c:v>
                </c:pt>
                <c:pt idx="88">
                  <c:v>823.57142857142856</c:v>
                </c:pt>
                <c:pt idx="89">
                  <c:v>823.57142857142856</c:v>
                </c:pt>
                <c:pt idx="90">
                  <c:v>841.42857142857144</c:v>
                </c:pt>
                <c:pt idx="91">
                  <c:v>841.42857142857144</c:v>
                </c:pt>
                <c:pt idx="92">
                  <c:v>816.42857142857144</c:v>
                </c:pt>
                <c:pt idx="93">
                  <c:v>816.42857142857144</c:v>
                </c:pt>
                <c:pt idx="94">
                  <c:v>555</c:v>
                </c:pt>
                <c:pt idx="95">
                  <c:v>555</c:v>
                </c:pt>
                <c:pt idx="96">
                  <c:v>737.85714285714289</c:v>
                </c:pt>
                <c:pt idx="97">
                  <c:v>737.85714285714289</c:v>
                </c:pt>
                <c:pt idx="98">
                  <c:v>760</c:v>
                </c:pt>
                <c:pt idx="99">
                  <c:v>760</c:v>
                </c:pt>
                <c:pt idx="100">
                  <c:v>687.14285714285722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40E-4D27-BBBD-017750457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517352"/>
        <c:axId val="1519518664"/>
      </c:scatterChart>
      <c:valAx>
        <c:axId val="151951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8664"/>
        <c:crosses val="autoZero"/>
        <c:crossBetween val="midCat"/>
        <c:majorUnit val="1"/>
      </c:valAx>
      <c:valAx>
        <c:axId val="1519518664"/>
        <c:scaling>
          <c:orientation val="minMax"/>
          <c:max val="13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7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ysClr val="windowText" lastClr="000000"/>
                </a:solidFill>
              </a:rPr>
              <a:t>Planowane</a:t>
            </a:r>
            <a:r>
              <a:rPr lang="pl-PL" b="1" baseline="0">
                <a:solidFill>
                  <a:sysClr val="windowText" lastClr="000000"/>
                </a:solidFill>
              </a:rPr>
              <a:t> </a:t>
            </a:r>
            <a:r>
              <a:rPr lang="pl-PL" b="1">
                <a:solidFill>
                  <a:sysClr val="windowText" lastClr="000000"/>
                </a:solidFill>
              </a:rPr>
              <a:t>Kształtowanie</a:t>
            </a:r>
            <a:r>
              <a:rPr lang="pl-PL" b="1" baseline="0">
                <a:solidFill>
                  <a:sysClr val="windowText" lastClr="000000"/>
                </a:solidFill>
              </a:rPr>
              <a:t> zapasów w tygodniach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0679024138376143E-2"/>
          <c:y val="0.16978659186644274"/>
          <c:w val="0.95746523815670581"/>
          <c:h val="0.63417366920979445"/>
        </c:manualLayout>
      </c:layout>
      <c:scatterChart>
        <c:scatterStyle val="lineMarker"/>
        <c:varyColors val="0"/>
        <c:ser>
          <c:idx val="4"/>
          <c:order val="0"/>
          <c:tx>
            <c:strRef>
              <c:f>'Odnawianie zapasów'!$BK$10</c:f>
              <c:strCache>
                <c:ptCount val="1"/>
                <c:pt idx="0">
                  <c:v>punkt początkowy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zapasów'!$BL$9:$CH$9</c:f>
              <c:numCache>
                <c:formatCode>General</c:formatCode>
                <c:ptCount val="2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</c:numCache>
            </c:numRef>
          </c:xVal>
          <c:yVal>
            <c:numRef>
              <c:f>'Odnawianie zapasów'!$BL$10:$CH$10</c:f>
              <c:numCache>
                <c:formatCode>General</c:formatCode>
                <c:ptCount val="23"/>
                <c:pt idx="0">
                  <c:v>1390</c:v>
                </c:pt>
                <c:pt idx="1">
                  <c:v>417</c:v>
                </c:pt>
                <c:pt idx="2">
                  <c:v>1390</c:v>
                </c:pt>
                <c:pt idx="3">
                  <c:v>417</c:v>
                </c:pt>
                <c:pt idx="4">
                  <c:v>1390</c:v>
                </c:pt>
                <c:pt idx="5">
                  <c:v>417</c:v>
                </c:pt>
                <c:pt idx="6">
                  <c:v>1390</c:v>
                </c:pt>
                <c:pt idx="7">
                  <c:v>417</c:v>
                </c:pt>
                <c:pt idx="8">
                  <c:v>1390</c:v>
                </c:pt>
                <c:pt idx="9">
                  <c:v>417</c:v>
                </c:pt>
                <c:pt idx="10">
                  <c:v>1390</c:v>
                </c:pt>
                <c:pt idx="11">
                  <c:v>417</c:v>
                </c:pt>
                <c:pt idx="12">
                  <c:v>1390</c:v>
                </c:pt>
                <c:pt idx="13">
                  <c:v>417</c:v>
                </c:pt>
                <c:pt idx="14">
                  <c:v>1390</c:v>
                </c:pt>
                <c:pt idx="15">
                  <c:v>417</c:v>
                </c:pt>
                <c:pt idx="16">
                  <c:v>1390</c:v>
                </c:pt>
                <c:pt idx="17">
                  <c:v>417</c:v>
                </c:pt>
                <c:pt idx="18">
                  <c:v>1390</c:v>
                </c:pt>
                <c:pt idx="19">
                  <c:v>417</c:v>
                </c:pt>
                <c:pt idx="20">
                  <c:v>1390</c:v>
                </c:pt>
                <c:pt idx="21">
                  <c:v>417</c:v>
                </c:pt>
                <c:pt idx="22">
                  <c:v>1390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E3-4292-A026-4F7A52FF9568}"/>
            </c:ext>
          </c:extLst>
        </c:ser>
        <c:ser>
          <c:idx val="0"/>
          <c:order val="1"/>
          <c:tx>
            <c:strRef>
              <c:f>'Odnawianie zapasów'!$F$14</c:f>
              <c:strCache>
                <c:ptCount val="1"/>
                <c:pt idx="0">
                  <c:v>Zapas maksymalny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zapasów'!$G$9:$R$9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'Odnawianie zapasów'!$G$14:$R$14</c:f>
              <c:numCache>
                <c:formatCode>General</c:formatCode>
                <c:ptCount val="12"/>
                <c:pt idx="0">
                  <c:v>1390</c:v>
                </c:pt>
                <c:pt idx="1">
                  <c:v>1390</c:v>
                </c:pt>
                <c:pt idx="2">
                  <c:v>1390</c:v>
                </c:pt>
                <c:pt idx="3">
                  <c:v>1390</c:v>
                </c:pt>
                <c:pt idx="4">
                  <c:v>1390</c:v>
                </c:pt>
                <c:pt idx="5">
                  <c:v>1390</c:v>
                </c:pt>
                <c:pt idx="6">
                  <c:v>1390</c:v>
                </c:pt>
                <c:pt idx="7">
                  <c:v>1390</c:v>
                </c:pt>
                <c:pt idx="8">
                  <c:v>1390</c:v>
                </c:pt>
                <c:pt idx="9">
                  <c:v>1390</c:v>
                </c:pt>
                <c:pt idx="10">
                  <c:v>1390</c:v>
                </c:pt>
                <c:pt idx="11">
                  <c:v>1390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E3-4292-A026-4F7A52FF9568}"/>
            </c:ext>
          </c:extLst>
        </c:ser>
        <c:ser>
          <c:idx val="1"/>
          <c:order val="2"/>
          <c:tx>
            <c:strRef>
              <c:f>'Odnawianie zapasów'!$F$15</c:f>
              <c:strCache>
                <c:ptCount val="1"/>
                <c:pt idx="0">
                  <c:v>Zapas minimalny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zapasów'!$G$9:$R$9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'Odnawianie zapasów'!$G$15:$R$15</c:f>
              <c:numCache>
                <c:formatCode>General</c:formatCode>
                <c:ptCount val="12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  <c:pt idx="7">
                  <c:v>417</c:v>
                </c:pt>
                <c:pt idx="8">
                  <c:v>417</c:v>
                </c:pt>
                <c:pt idx="9">
                  <c:v>417</c:v>
                </c:pt>
                <c:pt idx="10">
                  <c:v>417</c:v>
                </c:pt>
                <c:pt idx="11">
                  <c:v>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E3-4292-A026-4F7A52FF9568}"/>
            </c:ext>
          </c:extLst>
        </c:ser>
        <c:ser>
          <c:idx val="2"/>
          <c:order val="3"/>
          <c:tx>
            <c:strRef>
              <c:f>'Odnawianie zapasów'!$F$11</c:f>
              <c:strCache>
                <c:ptCount val="1"/>
                <c:pt idx="0">
                  <c:v>poziom zamówienia [szt]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zapasów'!$G$9:$R$9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'Odnawianie zapasów'!$G$11:$R$11</c:f>
              <c:numCache>
                <c:formatCode>General</c:formatCode>
                <c:ptCount val="12"/>
                <c:pt idx="0">
                  <c:v>695</c:v>
                </c:pt>
                <c:pt idx="1">
                  <c:v>695</c:v>
                </c:pt>
                <c:pt idx="2">
                  <c:v>695</c:v>
                </c:pt>
                <c:pt idx="3">
                  <c:v>695</c:v>
                </c:pt>
                <c:pt idx="4">
                  <c:v>695</c:v>
                </c:pt>
                <c:pt idx="5">
                  <c:v>695</c:v>
                </c:pt>
                <c:pt idx="6">
                  <c:v>695</c:v>
                </c:pt>
                <c:pt idx="7">
                  <c:v>695</c:v>
                </c:pt>
                <c:pt idx="8">
                  <c:v>695</c:v>
                </c:pt>
                <c:pt idx="9">
                  <c:v>695</c:v>
                </c:pt>
                <c:pt idx="10">
                  <c:v>695</c:v>
                </c:pt>
                <c:pt idx="11">
                  <c:v>695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E3-4292-A026-4F7A52FF95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517352"/>
        <c:axId val="1519518664"/>
      </c:scatterChart>
      <c:valAx>
        <c:axId val="151951735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8664"/>
        <c:crosses val="autoZero"/>
        <c:crossBetween val="midCat"/>
        <c:majorUnit val="1"/>
      </c:valAx>
      <c:valAx>
        <c:axId val="1519518664"/>
        <c:scaling>
          <c:orientation val="minMax"/>
          <c:max val="1529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7352"/>
        <c:crosses val="autoZero"/>
        <c:crossBetween val="midCat"/>
        <c:majorUnit val="139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5423554078596863"/>
          <c:y val="0.87947147124479386"/>
          <c:w val="0.73053455120999367"/>
          <c:h val="9.16039723925032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b="1">
                <a:solidFill>
                  <a:sysClr val="windowText" lastClr="000000"/>
                </a:solidFill>
              </a:rPr>
              <a:t>Planowane</a:t>
            </a:r>
            <a:r>
              <a:rPr lang="pl-PL" b="1" baseline="0">
                <a:solidFill>
                  <a:sysClr val="windowText" lastClr="000000"/>
                </a:solidFill>
              </a:rPr>
              <a:t> </a:t>
            </a:r>
            <a:r>
              <a:rPr lang="pl-PL" b="1">
                <a:solidFill>
                  <a:sysClr val="windowText" lastClr="000000"/>
                </a:solidFill>
              </a:rPr>
              <a:t>Kształtowanie</a:t>
            </a:r>
            <a:r>
              <a:rPr lang="pl-PL" b="1" baseline="0">
                <a:solidFill>
                  <a:sysClr val="windowText" lastClr="000000"/>
                </a:solidFill>
              </a:rPr>
              <a:t> zapasów w tygodniach</a:t>
            </a:r>
            <a:endParaRPr lang="en-US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0679024138376143E-2"/>
          <c:y val="9.9603862331693313E-2"/>
          <c:w val="0.95746523815670581"/>
          <c:h val="0.69034793723742782"/>
        </c:manualLayout>
      </c:layout>
      <c:scatterChart>
        <c:scatterStyle val="lineMarker"/>
        <c:varyColors val="0"/>
        <c:ser>
          <c:idx val="4"/>
          <c:order val="0"/>
          <c:tx>
            <c:strRef>
              <c:f>'Odnawianie zapasów'!$BK$10</c:f>
              <c:strCache>
                <c:ptCount val="1"/>
                <c:pt idx="0">
                  <c:v>punkt początkowy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zapasów'!$BL$9:$FH$9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</c:numCache>
            </c:numRef>
          </c:xVal>
          <c:yVal>
            <c:numRef>
              <c:f>'Odnawianie zapasów'!$BL$52:$FH$52</c:f>
              <c:numCache>
                <c:formatCode>General</c:formatCode>
                <c:ptCount val="101"/>
                <c:pt idx="0">
                  <c:v>1390</c:v>
                </c:pt>
                <c:pt idx="1">
                  <c:v>324</c:v>
                </c:pt>
                <c:pt idx="2">
                  <c:v>1077.4285714285716</c:v>
                </c:pt>
                <c:pt idx="3">
                  <c:v>296</c:v>
                </c:pt>
                <c:pt idx="4">
                  <c:v>1390</c:v>
                </c:pt>
                <c:pt idx="5">
                  <c:v>135</c:v>
                </c:pt>
                <c:pt idx="6">
                  <c:v>1266.7142857142858</c:v>
                </c:pt>
                <c:pt idx="7">
                  <c:v>527</c:v>
                </c:pt>
                <c:pt idx="8">
                  <c:v>1390</c:v>
                </c:pt>
                <c:pt idx="9">
                  <c:v>402</c:v>
                </c:pt>
                <c:pt idx="10">
                  <c:v>1132</c:v>
                </c:pt>
                <c:pt idx="11">
                  <c:v>487</c:v>
                </c:pt>
                <c:pt idx="12">
                  <c:v>1022.7142857142858</c:v>
                </c:pt>
                <c:pt idx="13">
                  <c:v>533</c:v>
                </c:pt>
                <c:pt idx="14">
                  <c:v>1115.4285714285716</c:v>
                </c:pt>
                <c:pt idx="15">
                  <c:v>429</c:v>
                </c:pt>
                <c:pt idx="16">
                  <c:v>1245.5714285714284</c:v>
                </c:pt>
                <c:pt idx="17">
                  <c:v>379.00000000000011</c:v>
                </c:pt>
                <c:pt idx="18">
                  <c:v>1390</c:v>
                </c:pt>
                <c:pt idx="19">
                  <c:v>358</c:v>
                </c:pt>
                <c:pt idx="20">
                  <c:v>1390</c:v>
                </c:pt>
                <c:pt idx="21">
                  <c:v>340</c:v>
                </c:pt>
                <c:pt idx="22">
                  <c:v>1390</c:v>
                </c:pt>
                <c:pt idx="23">
                  <c:v>457</c:v>
                </c:pt>
                <c:pt idx="24">
                  <c:v>1390</c:v>
                </c:pt>
                <c:pt idx="25">
                  <c:v>495</c:v>
                </c:pt>
                <c:pt idx="26">
                  <c:v>1236.7142857142858</c:v>
                </c:pt>
                <c:pt idx="27">
                  <c:v>317</c:v>
                </c:pt>
                <c:pt idx="28">
                  <c:v>1241.4285714285713</c:v>
                </c:pt>
                <c:pt idx="29">
                  <c:v>350</c:v>
                </c:pt>
                <c:pt idx="30">
                  <c:v>1390.0000000000002</c:v>
                </c:pt>
                <c:pt idx="31">
                  <c:v>366.00000000000023</c:v>
                </c:pt>
                <c:pt idx="32">
                  <c:v>1390</c:v>
                </c:pt>
                <c:pt idx="33">
                  <c:v>391.99999999999989</c:v>
                </c:pt>
                <c:pt idx="34">
                  <c:v>1390</c:v>
                </c:pt>
                <c:pt idx="35">
                  <c:v>363</c:v>
                </c:pt>
                <c:pt idx="36">
                  <c:v>1143.4285714285713</c:v>
                </c:pt>
                <c:pt idx="37">
                  <c:v>527</c:v>
                </c:pt>
                <c:pt idx="38">
                  <c:v>1238.7142857142858</c:v>
                </c:pt>
                <c:pt idx="39">
                  <c:v>331</c:v>
                </c:pt>
                <c:pt idx="40">
                  <c:v>1390</c:v>
                </c:pt>
                <c:pt idx="41">
                  <c:v>386.00000000000011</c:v>
                </c:pt>
                <c:pt idx="42">
                  <c:v>1390</c:v>
                </c:pt>
                <c:pt idx="43">
                  <c:v>456.00000000000011</c:v>
                </c:pt>
                <c:pt idx="44">
                  <c:v>1390</c:v>
                </c:pt>
                <c:pt idx="45">
                  <c:v>499</c:v>
                </c:pt>
                <c:pt idx="46">
                  <c:v>1040.5714285714284</c:v>
                </c:pt>
                <c:pt idx="47">
                  <c:v>167</c:v>
                </c:pt>
                <c:pt idx="48">
                  <c:v>1257</c:v>
                </c:pt>
                <c:pt idx="49">
                  <c:v>459</c:v>
                </c:pt>
                <c:pt idx="50">
                  <c:v>1390</c:v>
                </c:pt>
                <c:pt idx="51">
                  <c:v>333</c:v>
                </c:pt>
                <c:pt idx="52">
                  <c:v>1390</c:v>
                </c:pt>
                <c:pt idx="53">
                  <c:v>239</c:v>
                </c:pt>
                <c:pt idx="54">
                  <c:v>1390</c:v>
                </c:pt>
                <c:pt idx="55">
                  <c:v>298</c:v>
                </c:pt>
                <c:pt idx="56">
                  <c:v>1390</c:v>
                </c:pt>
                <c:pt idx="57">
                  <c:v>426</c:v>
                </c:pt>
                <c:pt idx="58">
                  <c:v>1390</c:v>
                </c:pt>
                <c:pt idx="59">
                  <c:v>419.99999999999989</c:v>
                </c:pt>
                <c:pt idx="60">
                  <c:v>1390</c:v>
                </c:pt>
                <c:pt idx="61">
                  <c:v>313</c:v>
                </c:pt>
                <c:pt idx="62">
                  <c:v>1272.8571428571429</c:v>
                </c:pt>
                <c:pt idx="63">
                  <c:v>570</c:v>
                </c:pt>
                <c:pt idx="64">
                  <c:v>1104.8571428571429</c:v>
                </c:pt>
                <c:pt idx="65">
                  <c:v>391.99999999999989</c:v>
                </c:pt>
                <c:pt idx="66">
                  <c:v>1390</c:v>
                </c:pt>
                <c:pt idx="67">
                  <c:v>394</c:v>
                </c:pt>
                <c:pt idx="68">
                  <c:v>1242.4285714285713</c:v>
                </c:pt>
                <c:pt idx="69">
                  <c:v>357</c:v>
                </c:pt>
                <c:pt idx="70">
                  <c:v>1054.5714285714289</c:v>
                </c:pt>
                <c:pt idx="71">
                  <c:v>216.00000000000023</c:v>
                </c:pt>
                <c:pt idx="72">
                  <c:v>1255.285714285714</c:v>
                </c:pt>
                <c:pt idx="73">
                  <c:v>446.99999999999977</c:v>
                </c:pt>
                <c:pt idx="74">
                  <c:v>1267.2857142857144</c:v>
                </c:pt>
                <c:pt idx="75">
                  <c:v>531</c:v>
                </c:pt>
                <c:pt idx="76">
                  <c:v>1390</c:v>
                </c:pt>
                <c:pt idx="77">
                  <c:v>402</c:v>
                </c:pt>
                <c:pt idx="78">
                  <c:v>1390</c:v>
                </c:pt>
                <c:pt idx="79">
                  <c:v>442.00000000000011</c:v>
                </c:pt>
                <c:pt idx="80">
                  <c:v>1390</c:v>
                </c:pt>
                <c:pt idx="81">
                  <c:v>602</c:v>
                </c:pt>
                <c:pt idx="82">
                  <c:v>1102.8571428571429</c:v>
                </c:pt>
                <c:pt idx="83">
                  <c:v>384.99999999999989</c:v>
                </c:pt>
                <c:pt idx="84">
                  <c:v>1257.1428571428571</c:v>
                </c:pt>
                <c:pt idx="85">
                  <c:v>460</c:v>
                </c:pt>
                <c:pt idx="86">
                  <c:v>1258.5714285714284</c:v>
                </c:pt>
                <c:pt idx="87">
                  <c:v>470.00000000000011</c:v>
                </c:pt>
                <c:pt idx="88">
                  <c:v>1390</c:v>
                </c:pt>
                <c:pt idx="89">
                  <c:v>597</c:v>
                </c:pt>
                <c:pt idx="90">
                  <c:v>1390</c:v>
                </c:pt>
                <c:pt idx="91">
                  <c:v>622</c:v>
                </c:pt>
                <c:pt idx="92">
                  <c:v>1390</c:v>
                </c:pt>
                <c:pt idx="93">
                  <c:v>587</c:v>
                </c:pt>
                <c:pt idx="94">
                  <c:v>1390</c:v>
                </c:pt>
                <c:pt idx="95">
                  <c:v>221</c:v>
                </c:pt>
                <c:pt idx="96">
                  <c:v>1390</c:v>
                </c:pt>
                <c:pt idx="97">
                  <c:v>477.00000000000011</c:v>
                </c:pt>
                <c:pt idx="98">
                  <c:v>1264</c:v>
                </c:pt>
                <c:pt idx="99">
                  <c:v>508</c:v>
                </c:pt>
                <c:pt idx="100">
                  <c:v>1249.4285714285716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74-40DA-9945-DEF6364792D3}"/>
            </c:ext>
          </c:extLst>
        </c:ser>
        <c:ser>
          <c:idx val="0"/>
          <c:order val="1"/>
          <c:tx>
            <c:strRef>
              <c:f>'Odnawianie zapasów'!$F$14</c:f>
              <c:strCache>
                <c:ptCount val="1"/>
                <c:pt idx="0">
                  <c:v>Zapas maksymalny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zapasów'!$G$14:$BE$14</c:f>
              <c:numCache>
                <c:formatCode>General</c:formatCode>
                <c:ptCount val="51"/>
                <c:pt idx="0">
                  <c:v>1390</c:v>
                </c:pt>
                <c:pt idx="1">
                  <c:v>1390</c:v>
                </c:pt>
                <c:pt idx="2">
                  <c:v>1390</c:v>
                </c:pt>
                <c:pt idx="3">
                  <c:v>1390</c:v>
                </c:pt>
                <c:pt idx="4">
                  <c:v>1390</c:v>
                </c:pt>
                <c:pt idx="5">
                  <c:v>1390</c:v>
                </c:pt>
                <c:pt idx="6">
                  <c:v>1390</c:v>
                </c:pt>
                <c:pt idx="7">
                  <c:v>1390</c:v>
                </c:pt>
                <c:pt idx="8">
                  <c:v>1390</c:v>
                </c:pt>
                <c:pt idx="9">
                  <c:v>1390</c:v>
                </c:pt>
                <c:pt idx="10">
                  <c:v>1390</c:v>
                </c:pt>
                <c:pt idx="11">
                  <c:v>1390</c:v>
                </c:pt>
                <c:pt idx="12">
                  <c:v>1390</c:v>
                </c:pt>
                <c:pt idx="13">
                  <c:v>1390</c:v>
                </c:pt>
                <c:pt idx="14">
                  <c:v>1390</c:v>
                </c:pt>
                <c:pt idx="15">
                  <c:v>1390</c:v>
                </c:pt>
                <c:pt idx="16">
                  <c:v>1390</c:v>
                </c:pt>
                <c:pt idx="17">
                  <c:v>1390</c:v>
                </c:pt>
                <c:pt idx="18">
                  <c:v>1390</c:v>
                </c:pt>
                <c:pt idx="19">
                  <c:v>1390</c:v>
                </c:pt>
                <c:pt idx="20">
                  <c:v>1390</c:v>
                </c:pt>
                <c:pt idx="21">
                  <c:v>1390</c:v>
                </c:pt>
                <c:pt idx="22">
                  <c:v>1390</c:v>
                </c:pt>
                <c:pt idx="23">
                  <c:v>1390</c:v>
                </c:pt>
                <c:pt idx="24">
                  <c:v>1390</c:v>
                </c:pt>
                <c:pt idx="25">
                  <c:v>1390</c:v>
                </c:pt>
                <c:pt idx="26">
                  <c:v>1390</c:v>
                </c:pt>
                <c:pt idx="27">
                  <c:v>1390</c:v>
                </c:pt>
                <c:pt idx="28">
                  <c:v>1390</c:v>
                </c:pt>
                <c:pt idx="29">
                  <c:v>1390</c:v>
                </c:pt>
                <c:pt idx="30">
                  <c:v>1390</c:v>
                </c:pt>
                <c:pt idx="31">
                  <c:v>1390</c:v>
                </c:pt>
                <c:pt idx="32">
                  <c:v>1390</c:v>
                </c:pt>
                <c:pt idx="33">
                  <c:v>1390</c:v>
                </c:pt>
                <c:pt idx="34">
                  <c:v>1390</c:v>
                </c:pt>
                <c:pt idx="35">
                  <c:v>1390</c:v>
                </c:pt>
                <c:pt idx="36">
                  <c:v>1390</c:v>
                </c:pt>
                <c:pt idx="37">
                  <c:v>1390</c:v>
                </c:pt>
                <c:pt idx="38">
                  <c:v>1390</c:v>
                </c:pt>
                <c:pt idx="39">
                  <c:v>1390</c:v>
                </c:pt>
                <c:pt idx="40">
                  <c:v>1390</c:v>
                </c:pt>
                <c:pt idx="41">
                  <c:v>1390</c:v>
                </c:pt>
                <c:pt idx="42">
                  <c:v>1390</c:v>
                </c:pt>
                <c:pt idx="43">
                  <c:v>1390</c:v>
                </c:pt>
                <c:pt idx="44">
                  <c:v>1390</c:v>
                </c:pt>
                <c:pt idx="45">
                  <c:v>1390</c:v>
                </c:pt>
                <c:pt idx="46">
                  <c:v>1390</c:v>
                </c:pt>
                <c:pt idx="47">
                  <c:v>1390</c:v>
                </c:pt>
                <c:pt idx="48">
                  <c:v>1390</c:v>
                </c:pt>
                <c:pt idx="49">
                  <c:v>1390</c:v>
                </c:pt>
                <c:pt idx="50">
                  <c:v>1390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74-40DA-9945-DEF6364792D3}"/>
            </c:ext>
          </c:extLst>
        </c:ser>
        <c:ser>
          <c:idx val="1"/>
          <c:order val="2"/>
          <c:tx>
            <c:strRef>
              <c:f>'Odnawianie zapasów'!$F$15</c:f>
              <c:strCache>
                <c:ptCount val="1"/>
                <c:pt idx="0">
                  <c:v>Zapas minimalny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xVal>
            <c:numRef>
              <c:f>'Odnawianie zapasów'!$G$9:$BE$9</c:f>
              <c:numCache>
                <c:formatCode>General</c:formatCode>
                <c:ptCount val="5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</c:numCache>
            </c:numRef>
          </c:xVal>
          <c:yVal>
            <c:numRef>
              <c:f>'Odnawianie zapasów'!$G$15:$BE$15</c:f>
              <c:numCache>
                <c:formatCode>General</c:formatCode>
                <c:ptCount val="51"/>
                <c:pt idx="0">
                  <c:v>417</c:v>
                </c:pt>
                <c:pt idx="1">
                  <c:v>417</c:v>
                </c:pt>
                <c:pt idx="2">
                  <c:v>417</c:v>
                </c:pt>
                <c:pt idx="3">
                  <c:v>417</c:v>
                </c:pt>
                <c:pt idx="4">
                  <c:v>417</c:v>
                </c:pt>
                <c:pt idx="5">
                  <c:v>417</c:v>
                </c:pt>
                <c:pt idx="6">
                  <c:v>417</c:v>
                </c:pt>
                <c:pt idx="7">
                  <c:v>417</c:v>
                </c:pt>
                <c:pt idx="8">
                  <c:v>417</c:v>
                </c:pt>
                <c:pt idx="9">
                  <c:v>417</c:v>
                </c:pt>
                <c:pt idx="10">
                  <c:v>417</c:v>
                </c:pt>
                <c:pt idx="11">
                  <c:v>417</c:v>
                </c:pt>
                <c:pt idx="12">
                  <c:v>417</c:v>
                </c:pt>
                <c:pt idx="13">
                  <c:v>417</c:v>
                </c:pt>
                <c:pt idx="14">
                  <c:v>417</c:v>
                </c:pt>
                <c:pt idx="15">
                  <c:v>417</c:v>
                </c:pt>
                <c:pt idx="16">
                  <c:v>417</c:v>
                </c:pt>
                <c:pt idx="17">
                  <c:v>417</c:v>
                </c:pt>
                <c:pt idx="18">
                  <c:v>417</c:v>
                </c:pt>
                <c:pt idx="19">
                  <c:v>417</c:v>
                </c:pt>
                <c:pt idx="20">
                  <c:v>417</c:v>
                </c:pt>
                <c:pt idx="21">
                  <c:v>417</c:v>
                </c:pt>
                <c:pt idx="22">
                  <c:v>417</c:v>
                </c:pt>
                <c:pt idx="23">
                  <c:v>417</c:v>
                </c:pt>
                <c:pt idx="24">
                  <c:v>417</c:v>
                </c:pt>
                <c:pt idx="25">
                  <c:v>417</c:v>
                </c:pt>
                <c:pt idx="26">
                  <c:v>417</c:v>
                </c:pt>
                <c:pt idx="27">
                  <c:v>417</c:v>
                </c:pt>
                <c:pt idx="28">
                  <c:v>417</c:v>
                </c:pt>
                <c:pt idx="29">
                  <c:v>417</c:v>
                </c:pt>
                <c:pt idx="30">
                  <c:v>417</c:v>
                </c:pt>
                <c:pt idx="31">
                  <c:v>417</c:v>
                </c:pt>
                <c:pt idx="32">
                  <c:v>417</c:v>
                </c:pt>
                <c:pt idx="33">
                  <c:v>417</c:v>
                </c:pt>
                <c:pt idx="34">
                  <c:v>417</c:v>
                </c:pt>
                <c:pt idx="35">
                  <c:v>417</c:v>
                </c:pt>
                <c:pt idx="36">
                  <c:v>417</c:v>
                </c:pt>
                <c:pt idx="37">
                  <c:v>417</c:v>
                </c:pt>
                <c:pt idx="38">
                  <c:v>417</c:v>
                </c:pt>
                <c:pt idx="39">
                  <c:v>417</c:v>
                </c:pt>
                <c:pt idx="40">
                  <c:v>417</c:v>
                </c:pt>
                <c:pt idx="41">
                  <c:v>417</c:v>
                </c:pt>
                <c:pt idx="42">
                  <c:v>417</c:v>
                </c:pt>
                <c:pt idx="43">
                  <c:v>417</c:v>
                </c:pt>
                <c:pt idx="44">
                  <c:v>417</c:v>
                </c:pt>
                <c:pt idx="45">
                  <c:v>417</c:v>
                </c:pt>
                <c:pt idx="46">
                  <c:v>417</c:v>
                </c:pt>
                <c:pt idx="47">
                  <c:v>417</c:v>
                </c:pt>
                <c:pt idx="48">
                  <c:v>417</c:v>
                </c:pt>
                <c:pt idx="49">
                  <c:v>417</c:v>
                </c:pt>
                <c:pt idx="50">
                  <c:v>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974-40DA-9945-DEF6364792D3}"/>
            </c:ext>
          </c:extLst>
        </c:ser>
        <c:ser>
          <c:idx val="2"/>
          <c:order val="3"/>
          <c:tx>
            <c:strRef>
              <c:f>'Odnawianie zapasów'!$F$11</c:f>
              <c:strCache>
                <c:ptCount val="1"/>
                <c:pt idx="0">
                  <c:v>poziom zamówienia [szt]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C000"/>
                </a:solidFill>
              </a:ln>
              <a:effectLst/>
            </c:spPr>
          </c:marker>
          <c:xVal>
            <c:numRef>
              <c:f>'Odnawianie zapasów'!$BL$51:$FH$51</c:f>
              <c:numCache>
                <c:formatCode>General</c:formatCode>
                <c:ptCount val="101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12</c:v>
                </c:pt>
                <c:pt idx="22">
                  <c:v>12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15</c:v>
                </c:pt>
                <c:pt idx="28">
                  <c:v>15</c:v>
                </c:pt>
                <c:pt idx="29">
                  <c:v>16</c:v>
                </c:pt>
                <c:pt idx="30">
                  <c:v>16</c:v>
                </c:pt>
                <c:pt idx="31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19</c:v>
                </c:pt>
                <c:pt idx="36">
                  <c:v>19</c:v>
                </c:pt>
                <c:pt idx="37">
                  <c:v>20</c:v>
                </c:pt>
                <c:pt idx="38">
                  <c:v>20</c:v>
                </c:pt>
                <c:pt idx="39">
                  <c:v>21</c:v>
                </c:pt>
                <c:pt idx="40">
                  <c:v>21</c:v>
                </c:pt>
                <c:pt idx="41">
                  <c:v>22</c:v>
                </c:pt>
                <c:pt idx="42">
                  <c:v>22</c:v>
                </c:pt>
                <c:pt idx="43">
                  <c:v>23</c:v>
                </c:pt>
                <c:pt idx="44">
                  <c:v>23</c:v>
                </c:pt>
                <c:pt idx="45">
                  <c:v>24</c:v>
                </c:pt>
                <c:pt idx="46">
                  <c:v>24</c:v>
                </c:pt>
                <c:pt idx="47">
                  <c:v>25</c:v>
                </c:pt>
                <c:pt idx="48">
                  <c:v>25</c:v>
                </c:pt>
                <c:pt idx="49">
                  <c:v>26</c:v>
                </c:pt>
                <c:pt idx="50">
                  <c:v>26</c:v>
                </c:pt>
                <c:pt idx="51">
                  <c:v>27</c:v>
                </c:pt>
                <c:pt idx="52">
                  <c:v>27</c:v>
                </c:pt>
                <c:pt idx="53">
                  <c:v>28</c:v>
                </c:pt>
                <c:pt idx="54">
                  <c:v>28</c:v>
                </c:pt>
                <c:pt idx="55">
                  <c:v>29</c:v>
                </c:pt>
                <c:pt idx="56">
                  <c:v>29</c:v>
                </c:pt>
                <c:pt idx="57">
                  <c:v>30</c:v>
                </c:pt>
                <c:pt idx="58">
                  <c:v>30</c:v>
                </c:pt>
                <c:pt idx="59">
                  <c:v>31</c:v>
                </c:pt>
                <c:pt idx="60">
                  <c:v>31</c:v>
                </c:pt>
                <c:pt idx="61">
                  <c:v>32</c:v>
                </c:pt>
                <c:pt idx="62">
                  <c:v>32</c:v>
                </c:pt>
                <c:pt idx="63">
                  <c:v>33</c:v>
                </c:pt>
                <c:pt idx="64">
                  <c:v>33</c:v>
                </c:pt>
                <c:pt idx="65">
                  <c:v>34</c:v>
                </c:pt>
                <c:pt idx="66">
                  <c:v>34</c:v>
                </c:pt>
                <c:pt idx="67">
                  <c:v>35</c:v>
                </c:pt>
                <c:pt idx="68">
                  <c:v>35</c:v>
                </c:pt>
                <c:pt idx="69">
                  <c:v>36</c:v>
                </c:pt>
                <c:pt idx="70">
                  <c:v>36</c:v>
                </c:pt>
                <c:pt idx="71">
                  <c:v>37</c:v>
                </c:pt>
                <c:pt idx="72">
                  <c:v>37</c:v>
                </c:pt>
                <c:pt idx="73">
                  <c:v>38</c:v>
                </c:pt>
                <c:pt idx="74">
                  <c:v>38</c:v>
                </c:pt>
                <c:pt idx="75">
                  <c:v>39</c:v>
                </c:pt>
                <c:pt idx="76">
                  <c:v>39</c:v>
                </c:pt>
                <c:pt idx="77">
                  <c:v>40</c:v>
                </c:pt>
                <c:pt idx="78">
                  <c:v>40</c:v>
                </c:pt>
                <c:pt idx="79">
                  <c:v>41</c:v>
                </c:pt>
                <c:pt idx="80">
                  <c:v>41</c:v>
                </c:pt>
                <c:pt idx="81">
                  <c:v>42</c:v>
                </c:pt>
                <c:pt idx="82">
                  <c:v>42</c:v>
                </c:pt>
                <c:pt idx="83">
                  <c:v>43</c:v>
                </c:pt>
                <c:pt idx="84">
                  <c:v>43</c:v>
                </c:pt>
                <c:pt idx="85">
                  <c:v>44</c:v>
                </c:pt>
                <c:pt idx="86">
                  <c:v>44</c:v>
                </c:pt>
                <c:pt idx="87">
                  <c:v>45</c:v>
                </c:pt>
                <c:pt idx="88">
                  <c:v>45</c:v>
                </c:pt>
                <c:pt idx="89">
                  <c:v>46</c:v>
                </c:pt>
                <c:pt idx="90">
                  <c:v>46</c:v>
                </c:pt>
                <c:pt idx="91">
                  <c:v>47</c:v>
                </c:pt>
                <c:pt idx="92">
                  <c:v>47</c:v>
                </c:pt>
                <c:pt idx="93">
                  <c:v>48</c:v>
                </c:pt>
                <c:pt idx="94">
                  <c:v>48</c:v>
                </c:pt>
                <c:pt idx="95">
                  <c:v>49</c:v>
                </c:pt>
                <c:pt idx="96">
                  <c:v>49</c:v>
                </c:pt>
                <c:pt idx="97">
                  <c:v>50</c:v>
                </c:pt>
                <c:pt idx="98">
                  <c:v>50</c:v>
                </c:pt>
                <c:pt idx="99">
                  <c:v>51</c:v>
                </c:pt>
                <c:pt idx="100">
                  <c:v>51</c:v>
                </c:pt>
              </c:numCache>
            </c:numRef>
          </c:xVal>
          <c:yVal>
            <c:numRef>
              <c:f>'Odnawianie zapasów'!$BL$55:$FH$55</c:f>
              <c:numCache>
                <c:formatCode>General</c:formatCode>
                <c:ptCount val="101"/>
                <c:pt idx="0">
                  <c:v>628.57142857142867</c:v>
                </c:pt>
                <c:pt idx="1">
                  <c:v>628.57142857142867</c:v>
                </c:pt>
                <c:pt idx="2">
                  <c:v>608.57142857142867</c:v>
                </c:pt>
                <c:pt idx="3">
                  <c:v>608.57142857142867</c:v>
                </c:pt>
                <c:pt idx="4">
                  <c:v>493.57142857142867</c:v>
                </c:pt>
                <c:pt idx="5">
                  <c:v>493.57142857142867</c:v>
                </c:pt>
                <c:pt idx="6">
                  <c:v>773.57142857142867</c:v>
                </c:pt>
                <c:pt idx="7">
                  <c:v>773.57142857142867</c:v>
                </c:pt>
                <c:pt idx="8">
                  <c:v>684.28571428571433</c:v>
                </c:pt>
                <c:pt idx="9">
                  <c:v>684.28571428571433</c:v>
                </c:pt>
                <c:pt idx="10">
                  <c:v>745</c:v>
                </c:pt>
                <c:pt idx="11">
                  <c:v>745</c:v>
                </c:pt>
                <c:pt idx="12">
                  <c:v>777.85714285714289</c:v>
                </c:pt>
                <c:pt idx="13">
                  <c:v>777.85714285714289</c:v>
                </c:pt>
                <c:pt idx="14">
                  <c:v>703.57142857142867</c:v>
                </c:pt>
                <c:pt idx="15">
                  <c:v>703.57142857142867</c:v>
                </c:pt>
                <c:pt idx="16">
                  <c:v>667.85714285714278</c:v>
                </c:pt>
                <c:pt idx="17">
                  <c:v>667.85714285714278</c:v>
                </c:pt>
                <c:pt idx="18">
                  <c:v>652.85714285714289</c:v>
                </c:pt>
                <c:pt idx="19">
                  <c:v>652.85714285714289</c:v>
                </c:pt>
                <c:pt idx="20">
                  <c:v>640</c:v>
                </c:pt>
                <c:pt idx="21">
                  <c:v>640</c:v>
                </c:pt>
                <c:pt idx="22">
                  <c:v>723.57142857142867</c:v>
                </c:pt>
                <c:pt idx="23">
                  <c:v>723.57142857142867</c:v>
                </c:pt>
                <c:pt idx="24">
                  <c:v>750.71428571428567</c:v>
                </c:pt>
                <c:pt idx="25">
                  <c:v>750.71428571428567</c:v>
                </c:pt>
                <c:pt idx="26">
                  <c:v>623.57142857142867</c:v>
                </c:pt>
                <c:pt idx="27">
                  <c:v>623.57142857142867</c:v>
                </c:pt>
                <c:pt idx="28">
                  <c:v>647.142857142857</c:v>
                </c:pt>
                <c:pt idx="29">
                  <c:v>647.142857142857</c:v>
                </c:pt>
                <c:pt idx="30">
                  <c:v>658.5714285714289</c:v>
                </c:pt>
                <c:pt idx="31">
                  <c:v>658.5714285714289</c:v>
                </c:pt>
                <c:pt idx="32">
                  <c:v>677.14285714285711</c:v>
                </c:pt>
                <c:pt idx="33">
                  <c:v>677.14285714285711</c:v>
                </c:pt>
                <c:pt idx="34">
                  <c:v>656.42857142857133</c:v>
                </c:pt>
                <c:pt idx="35">
                  <c:v>656.42857142857133</c:v>
                </c:pt>
                <c:pt idx="36">
                  <c:v>773.57142857142844</c:v>
                </c:pt>
                <c:pt idx="37">
                  <c:v>773.57142857142844</c:v>
                </c:pt>
                <c:pt idx="38">
                  <c:v>633.57142857142867</c:v>
                </c:pt>
                <c:pt idx="39">
                  <c:v>633.57142857142867</c:v>
                </c:pt>
                <c:pt idx="40">
                  <c:v>672.85714285714289</c:v>
                </c:pt>
                <c:pt idx="41">
                  <c:v>672.85714285714289</c:v>
                </c:pt>
                <c:pt idx="42">
                  <c:v>722.85714285714289</c:v>
                </c:pt>
                <c:pt idx="43">
                  <c:v>722.85714285714289</c:v>
                </c:pt>
                <c:pt idx="44">
                  <c:v>753.57142857142856</c:v>
                </c:pt>
                <c:pt idx="45">
                  <c:v>753.57142857142856</c:v>
                </c:pt>
                <c:pt idx="46">
                  <c:v>516.42857142857133</c:v>
                </c:pt>
                <c:pt idx="47">
                  <c:v>516.42857142857133</c:v>
                </c:pt>
                <c:pt idx="48">
                  <c:v>725</c:v>
                </c:pt>
                <c:pt idx="49">
                  <c:v>725</c:v>
                </c:pt>
                <c:pt idx="50">
                  <c:v>635</c:v>
                </c:pt>
                <c:pt idx="51">
                  <c:v>635</c:v>
                </c:pt>
                <c:pt idx="52">
                  <c:v>567.85714285714289</c:v>
                </c:pt>
                <c:pt idx="53">
                  <c:v>567.85714285714289</c:v>
                </c:pt>
                <c:pt idx="54">
                  <c:v>610</c:v>
                </c:pt>
                <c:pt idx="55">
                  <c:v>610</c:v>
                </c:pt>
                <c:pt idx="56">
                  <c:v>701.42857142857133</c:v>
                </c:pt>
                <c:pt idx="57">
                  <c:v>701.42857142857133</c:v>
                </c:pt>
                <c:pt idx="58">
                  <c:v>697.14285714285711</c:v>
                </c:pt>
                <c:pt idx="59">
                  <c:v>697.14285714285711</c:v>
                </c:pt>
                <c:pt idx="60">
                  <c:v>620.71428571428567</c:v>
                </c:pt>
                <c:pt idx="61">
                  <c:v>620.71428571428567</c:v>
                </c:pt>
                <c:pt idx="62">
                  <c:v>804.28571428571433</c:v>
                </c:pt>
                <c:pt idx="63">
                  <c:v>804.28571428571433</c:v>
                </c:pt>
                <c:pt idx="64">
                  <c:v>677.14285714285711</c:v>
                </c:pt>
                <c:pt idx="65">
                  <c:v>677.14285714285711</c:v>
                </c:pt>
                <c:pt idx="66">
                  <c:v>678.57142857142867</c:v>
                </c:pt>
                <c:pt idx="67">
                  <c:v>678.57142857142867</c:v>
                </c:pt>
                <c:pt idx="68">
                  <c:v>652.142857142857</c:v>
                </c:pt>
                <c:pt idx="69">
                  <c:v>652.142857142857</c:v>
                </c:pt>
                <c:pt idx="70">
                  <c:v>551.42857142857179</c:v>
                </c:pt>
                <c:pt idx="71">
                  <c:v>551.42857142857179</c:v>
                </c:pt>
                <c:pt idx="72">
                  <c:v>716.4285714285711</c:v>
                </c:pt>
                <c:pt idx="73">
                  <c:v>716.4285714285711</c:v>
                </c:pt>
                <c:pt idx="74">
                  <c:v>776.42857142857156</c:v>
                </c:pt>
                <c:pt idx="75">
                  <c:v>776.42857142857156</c:v>
                </c:pt>
                <c:pt idx="76">
                  <c:v>684.28571428571433</c:v>
                </c:pt>
                <c:pt idx="77">
                  <c:v>684.28571428571433</c:v>
                </c:pt>
                <c:pt idx="78">
                  <c:v>712.85714285714289</c:v>
                </c:pt>
                <c:pt idx="79">
                  <c:v>712.85714285714289</c:v>
                </c:pt>
                <c:pt idx="80">
                  <c:v>827.14285714285711</c:v>
                </c:pt>
                <c:pt idx="81">
                  <c:v>827.14285714285711</c:v>
                </c:pt>
                <c:pt idx="82">
                  <c:v>672.14285714285711</c:v>
                </c:pt>
                <c:pt idx="83">
                  <c:v>672.14285714285711</c:v>
                </c:pt>
                <c:pt idx="84">
                  <c:v>725.71428571428567</c:v>
                </c:pt>
                <c:pt idx="85">
                  <c:v>725.71428571428567</c:v>
                </c:pt>
                <c:pt idx="86">
                  <c:v>732.85714285714278</c:v>
                </c:pt>
                <c:pt idx="87">
                  <c:v>732.85714285714278</c:v>
                </c:pt>
                <c:pt idx="88">
                  <c:v>823.57142857142856</c:v>
                </c:pt>
                <c:pt idx="89">
                  <c:v>823.57142857142856</c:v>
                </c:pt>
                <c:pt idx="90">
                  <c:v>841.42857142857144</c:v>
                </c:pt>
                <c:pt idx="91">
                  <c:v>841.42857142857144</c:v>
                </c:pt>
                <c:pt idx="92">
                  <c:v>816.42857142857144</c:v>
                </c:pt>
                <c:pt idx="93">
                  <c:v>816.42857142857144</c:v>
                </c:pt>
                <c:pt idx="94">
                  <c:v>555</c:v>
                </c:pt>
                <c:pt idx="95">
                  <c:v>555</c:v>
                </c:pt>
                <c:pt idx="96">
                  <c:v>737.85714285714289</c:v>
                </c:pt>
                <c:pt idx="97">
                  <c:v>737.85714285714289</c:v>
                </c:pt>
                <c:pt idx="98">
                  <c:v>760</c:v>
                </c:pt>
                <c:pt idx="99">
                  <c:v>760</c:v>
                </c:pt>
                <c:pt idx="100">
                  <c:v>687.14285714285722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974-40DA-9945-DEF636479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9517352"/>
        <c:axId val="1519518664"/>
      </c:scatterChart>
      <c:valAx>
        <c:axId val="1519517352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8664"/>
        <c:crosses val="autoZero"/>
        <c:crossBetween val="midCat"/>
        <c:majorUnit val="1"/>
      </c:valAx>
      <c:valAx>
        <c:axId val="1519518664"/>
        <c:scaling>
          <c:orientation val="minMax"/>
          <c:max val="1529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519517352"/>
        <c:crosses val="autoZero"/>
        <c:crossBetween val="midCat"/>
        <c:majorUnit val="139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0656198960805313"/>
          <c:y val="0.8633991243689737"/>
          <c:w val="0.84755144955578621"/>
          <c:h val="9.18072109221970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124690</xdr:colOff>
      <xdr:row>15</xdr:row>
      <xdr:rowOff>168544</xdr:rowOff>
    </xdr:from>
    <xdr:to>
      <xdr:col>57</xdr:col>
      <xdr:colOff>2800</xdr:colOff>
      <xdr:row>47</xdr:row>
      <xdr:rowOff>178748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80EB739-F339-40FB-A51B-9691F27F1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169514</xdr:colOff>
      <xdr:row>62</xdr:row>
      <xdr:rowOff>105055</xdr:rowOff>
    </xdr:from>
    <xdr:to>
      <xdr:col>57</xdr:col>
      <xdr:colOff>47624</xdr:colOff>
      <xdr:row>94</xdr:row>
      <xdr:rowOff>115259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BF56FE7B-786C-40CC-AC40-DC944CEE94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62</xdr:col>
      <xdr:colOff>200645</xdr:colOff>
      <xdr:row>15</xdr:row>
      <xdr:rowOff>168544</xdr:rowOff>
    </xdr:from>
    <xdr:to>
      <xdr:col>75</xdr:col>
      <xdr:colOff>73884</xdr:colOff>
      <xdr:row>42</xdr:row>
      <xdr:rowOff>83190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DB56EB63-5C1D-498F-8322-A30BDF5F6B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62</xdr:col>
      <xdr:colOff>200645</xdr:colOff>
      <xdr:row>62</xdr:row>
      <xdr:rowOff>105055</xdr:rowOff>
    </xdr:from>
    <xdr:to>
      <xdr:col>73</xdr:col>
      <xdr:colOff>394581</xdr:colOff>
      <xdr:row>89</xdr:row>
      <xdr:rowOff>58050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350EA853-78BD-43CE-9D5E-B29CED204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29BFB-942A-4C5D-B6D0-4BB9609C098D}">
  <sheetPr>
    <outlinePr summaryRight="0"/>
  </sheetPr>
  <dimension ref="B1:FH63"/>
  <sheetViews>
    <sheetView tabSelected="1" topLeftCell="A19" zoomScale="85" zoomScaleNormal="85" workbookViewId="0">
      <selection activeCell="B59" sqref="B59"/>
    </sheetView>
  </sheetViews>
  <sheetFormatPr defaultRowHeight="15" x14ac:dyDescent="0.25"/>
  <cols>
    <col min="1" max="1" width="2.85546875" customWidth="1"/>
    <col min="2" max="2" width="39.5703125" bestFit="1" customWidth="1"/>
    <col min="3" max="3" width="27" bestFit="1" customWidth="1"/>
    <col min="4" max="4" width="22.42578125" bestFit="1" customWidth="1"/>
    <col min="5" max="5" width="40.140625" bestFit="1" customWidth="1"/>
    <col min="6" max="6" width="42.42578125" bestFit="1" customWidth="1"/>
    <col min="7" max="57" width="5.85546875" style="1" bestFit="1" customWidth="1"/>
    <col min="58" max="58" width="15" bestFit="1" customWidth="1"/>
    <col min="59" max="62" width="15" customWidth="1"/>
    <col min="63" max="63" width="20.140625" bestFit="1" customWidth="1"/>
    <col min="64" max="64" width="7" bestFit="1" customWidth="1"/>
    <col min="65" max="65" width="5.85546875" bestFit="1" customWidth="1"/>
    <col min="66" max="66" width="7" bestFit="1" customWidth="1"/>
    <col min="67" max="67" width="5.85546875" bestFit="1" customWidth="1"/>
    <col min="68" max="68" width="7" bestFit="1" customWidth="1"/>
    <col min="69" max="69" width="5.85546875" bestFit="1" customWidth="1"/>
    <col min="70" max="70" width="7" bestFit="1" customWidth="1"/>
    <col min="71" max="71" width="5.85546875" bestFit="1" customWidth="1"/>
    <col min="72" max="72" width="7" bestFit="1" customWidth="1"/>
    <col min="73" max="73" width="5.85546875" bestFit="1" customWidth="1"/>
    <col min="74" max="74" width="7" bestFit="1" customWidth="1"/>
    <col min="75" max="75" width="5.85546875" bestFit="1" customWidth="1"/>
    <col min="76" max="76" width="7" bestFit="1" customWidth="1"/>
    <col min="77" max="77" width="5.85546875" bestFit="1" customWidth="1"/>
    <col min="78" max="78" width="7" bestFit="1" customWidth="1"/>
    <col min="79" max="79" width="5.85546875" bestFit="1" customWidth="1"/>
    <col min="80" max="80" width="7" bestFit="1" customWidth="1"/>
    <col min="81" max="81" width="5.85546875" bestFit="1" customWidth="1"/>
    <col min="82" max="82" width="7" bestFit="1" customWidth="1"/>
    <col min="83" max="83" width="5.85546875" bestFit="1" customWidth="1"/>
    <col min="84" max="84" width="7" bestFit="1" customWidth="1"/>
    <col min="85" max="85" width="5.85546875" bestFit="1" customWidth="1"/>
    <col min="86" max="86" width="7" bestFit="1" customWidth="1"/>
    <col min="87" max="87" width="5.85546875" bestFit="1" customWidth="1"/>
    <col min="88" max="88" width="7" bestFit="1" customWidth="1"/>
    <col min="89" max="89" width="5.85546875" bestFit="1" customWidth="1"/>
    <col min="90" max="90" width="7" bestFit="1" customWidth="1"/>
    <col min="91" max="91" width="5.85546875" bestFit="1" customWidth="1"/>
    <col min="92" max="92" width="7" bestFit="1" customWidth="1"/>
    <col min="93" max="93" width="5.85546875" bestFit="1" customWidth="1"/>
    <col min="94" max="94" width="7" bestFit="1" customWidth="1"/>
    <col min="95" max="95" width="5.85546875" bestFit="1" customWidth="1"/>
    <col min="96" max="96" width="7" bestFit="1" customWidth="1"/>
    <col min="97" max="97" width="5.85546875" bestFit="1" customWidth="1"/>
    <col min="98" max="98" width="7" bestFit="1" customWidth="1"/>
    <col min="99" max="99" width="5.85546875" bestFit="1" customWidth="1"/>
    <col min="100" max="100" width="7" bestFit="1" customWidth="1"/>
    <col min="101" max="101" width="5.85546875" bestFit="1" customWidth="1"/>
    <col min="102" max="102" width="7" bestFit="1" customWidth="1"/>
    <col min="103" max="103" width="5.85546875" bestFit="1" customWidth="1"/>
    <col min="104" max="104" width="7" bestFit="1" customWidth="1"/>
    <col min="105" max="105" width="5.85546875" bestFit="1" customWidth="1"/>
    <col min="106" max="106" width="7" bestFit="1" customWidth="1"/>
    <col min="107" max="107" width="5.85546875" bestFit="1" customWidth="1"/>
    <col min="108" max="108" width="7" bestFit="1" customWidth="1"/>
    <col min="109" max="109" width="5.85546875" bestFit="1" customWidth="1"/>
    <col min="110" max="110" width="7" bestFit="1" customWidth="1"/>
    <col min="111" max="111" width="5.85546875" bestFit="1" customWidth="1"/>
    <col min="112" max="112" width="7" bestFit="1" customWidth="1"/>
    <col min="113" max="113" width="5.85546875" bestFit="1" customWidth="1"/>
    <col min="114" max="114" width="7" bestFit="1" customWidth="1"/>
    <col min="115" max="115" width="5.85546875" bestFit="1" customWidth="1"/>
    <col min="116" max="116" width="7" bestFit="1" customWidth="1"/>
    <col min="117" max="117" width="5.85546875" bestFit="1" customWidth="1"/>
    <col min="118" max="118" width="7" bestFit="1" customWidth="1"/>
    <col min="119" max="119" width="5.85546875" bestFit="1" customWidth="1"/>
    <col min="120" max="120" width="7" bestFit="1" customWidth="1"/>
    <col min="121" max="121" width="5.85546875" bestFit="1" customWidth="1"/>
    <col min="122" max="122" width="7" bestFit="1" customWidth="1"/>
    <col min="123" max="123" width="5.85546875" bestFit="1" customWidth="1"/>
    <col min="124" max="124" width="7" bestFit="1" customWidth="1"/>
    <col min="125" max="125" width="5.85546875" bestFit="1" customWidth="1"/>
    <col min="126" max="126" width="7" bestFit="1" customWidth="1"/>
    <col min="127" max="127" width="5.85546875" bestFit="1" customWidth="1"/>
    <col min="128" max="128" width="7" bestFit="1" customWidth="1"/>
    <col min="129" max="129" width="5.85546875" bestFit="1" customWidth="1"/>
    <col min="130" max="130" width="7" bestFit="1" customWidth="1"/>
    <col min="131" max="131" width="5.85546875" bestFit="1" customWidth="1"/>
    <col min="132" max="132" width="7" bestFit="1" customWidth="1"/>
    <col min="133" max="133" width="5.85546875" bestFit="1" customWidth="1"/>
    <col min="134" max="134" width="7" bestFit="1" customWidth="1"/>
    <col min="135" max="135" width="5.85546875" bestFit="1" customWidth="1"/>
    <col min="136" max="136" width="7" bestFit="1" customWidth="1"/>
    <col min="137" max="137" width="5.85546875" bestFit="1" customWidth="1"/>
    <col min="138" max="138" width="7" bestFit="1" customWidth="1"/>
    <col min="139" max="139" width="5.85546875" bestFit="1" customWidth="1"/>
    <col min="140" max="140" width="7" bestFit="1" customWidth="1"/>
    <col min="141" max="141" width="5.85546875" bestFit="1" customWidth="1"/>
    <col min="142" max="142" width="7" bestFit="1" customWidth="1"/>
    <col min="143" max="143" width="5.85546875" bestFit="1" customWidth="1"/>
    <col min="144" max="144" width="7" bestFit="1" customWidth="1"/>
    <col min="145" max="145" width="5.85546875" bestFit="1" customWidth="1"/>
    <col min="146" max="146" width="7" bestFit="1" customWidth="1"/>
    <col min="147" max="147" width="5.85546875" bestFit="1" customWidth="1"/>
    <col min="148" max="148" width="7" bestFit="1" customWidth="1"/>
    <col min="149" max="149" width="5.85546875" bestFit="1" customWidth="1"/>
    <col min="150" max="150" width="7" bestFit="1" customWidth="1"/>
    <col min="151" max="151" width="5.85546875" bestFit="1" customWidth="1"/>
    <col min="152" max="152" width="7" bestFit="1" customWidth="1"/>
    <col min="153" max="153" width="5.85546875" bestFit="1" customWidth="1"/>
    <col min="154" max="154" width="7" bestFit="1" customWidth="1"/>
    <col min="155" max="155" width="5.85546875" bestFit="1" customWidth="1"/>
    <col min="156" max="156" width="7" bestFit="1" customWidth="1"/>
    <col min="157" max="157" width="5.85546875" bestFit="1" customWidth="1"/>
    <col min="158" max="158" width="7" bestFit="1" customWidth="1"/>
    <col min="159" max="159" width="5.85546875" bestFit="1" customWidth="1"/>
    <col min="160" max="160" width="7" bestFit="1" customWidth="1"/>
    <col min="161" max="161" width="5.85546875" bestFit="1" customWidth="1"/>
    <col min="162" max="162" width="7" bestFit="1" customWidth="1"/>
    <col min="163" max="163" width="5.85546875" bestFit="1" customWidth="1"/>
    <col min="164" max="164" width="7" bestFit="1" customWidth="1"/>
  </cols>
  <sheetData>
    <row r="1" spans="2:164" ht="15.75" thickBot="1" x14ac:dyDescent="0.3">
      <c r="B1" s="42" t="s">
        <v>35</v>
      </c>
      <c r="C1" s="41"/>
      <c r="D1" s="41"/>
      <c r="E1" s="41"/>
      <c r="F1" s="40"/>
    </row>
    <row r="2" spans="2:164" ht="15.75" thickBot="1" x14ac:dyDescent="0.3">
      <c r="B2" s="39" t="s">
        <v>34</v>
      </c>
      <c r="C2" s="38" t="s">
        <v>33</v>
      </c>
      <c r="D2" s="38" t="s">
        <v>32</v>
      </c>
      <c r="E2" s="38" t="s">
        <v>31</v>
      </c>
      <c r="F2" s="37" t="s">
        <v>19</v>
      </c>
    </row>
    <row r="3" spans="2:164" x14ac:dyDescent="0.25">
      <c r="B3" s="36" t="s">
        <v>15</v>
      </c>
      <c r="C3" s="35">
        <v>7</v>
      </c>
      <c r="D3" s="35">
        <f>ROUND($C$11/C3,0)</f>
        <v>51</v>
      </c>
      <c r="E3" s="35">
        <v>3</v>
      </c>
      <c r="F3" s="34">
        <v>2</v>
      </c>
    </row>
    <row r="4" spans="2:164" x14ac:dyDescent="0.25">
      <c r="B4" s="33" t="s">
        <v>30</v>
      </c>
      <c r="C4" s="7">
        <v>14</v>
      </c>
      <c r="D4" s="7">
        <f>ROUND($C$11/C4,0)</f>
        <v>26</v>
      </c>
      <c r="E4" s="7">
        <v>5</v>
      </c>
      <c r="F4" s="6">
        <v>4</v>
      </c>
    </row>
    <row r="5" spans="2:164" x14ac:dyDescent="0.25">
      <c r="B5" s="33" t="s">
        <v>29</v>
      </c>
      <c r="C5" s="10">
        <f>C11/12</f>
        <v>30</v>
      </c>
      <c r="D5" s="7">
        <v>12</v>
      </c>
      <c r="E5" s="7">
        <v>8</v>
      </c>
      <c r="F5" s="6">
        <v>8</v>
      </c>
    </row>
    <row r="6" spans="2:164" ht="15.75" thickBot="1" x14ac:dyDescent="0.3">
      <c r="B6" s="32" t="s">
        <v>28</v>
      </c>
      <c r="C6" s="31">
        <f>C11/4</f>
        <v>90</v>
      </c>
      <c r="D6" s="4">
        <v>4</v>
      </c>
      <c r="E6" s="4">
        <v>14</v>
      </c>
      <c r="F6" s="3">
        <v>14</v>
      </c>
    </row>
    <row r="7" spans="2:164" ht="15.75" thickBot="1" x14ac:dyDescent="0.3"/>
    <row r="8" spans="2:164" ht="15.75" thickBot="1" x14ac:dyDescent="0.3">
      <c r="B8" s="22" t="s">
        <v>27</v>
      </c>
      <c r="C8" s="21"/>
      <c r="E8" s="30" t="s">
        <v>26</v>
      </c>
      <c r="F8" s="29"/>
    </row>
    <row r="9" spans="2:164" ht="15" customHeight="1" x14ac:dyDescent="0.25">
      <c r="B9" s="20" t="s">
        <v>25</v>
      </c>
      <c r="C9" s="14">
        <v>50000</v>
      </c>
      <c r="E9" s="28" t="s">
        <v>24</v>
      </c>
      <c r="F9" s="27" t="s">
        <v>15</v>
      </c>
      <c r="G9" s="15">
        <v>1</v>
      </c>
      <c r="H9" s="15">
        <v>2</v>
      </c>
      <c r="I9" s="15">
        <v>3</v>
      </c>
      <c r="J9" s="15">
        <v>4</v>
      </c>
      <c r="K9" s="15">
        <v>5</v>
      </c>
      <c r="L9" s="15">
        <v>6</v>
      </c>
      <c r="M9" s="15">
        <v>7</v>
      </c>
      <c r="N9" s="15">
        <v>8</v>
      </c>
      <c r="O9" s="15">
        <v>9</v>
      </c>
      <c r="P9" s="15">
        <v>10</v>
      </c>
      <c r="Q9" s="15">
        <v>11</v>
      </c>
      <c r="R9" s="15">
        <v>12</v>
      </c>
      <c r="S9" s="15">
        <v>13</v>
      </c>
      <c r="T9" s="15">
        <v>14</v>
      </c>
      <c r="U9" s="15">
        <v>15</v>
      </c>
      <c r="V9" s="15">
        <v>16</v>
      </c>
      <c r="W9" s="15">
        <v>17</v>
      </c>
      <c r="X9" s="15">
        <v>18</v>
      </c>
      <c r="Y9" s="15">
        <v>19</v>
      </c>
      <c r="Z9" s="15">
        <v>20</v>
      </c>
      <c r="AA9" s="15">
        <v>21</v>
      </c>
      <c r="AB9" s="15">
        <v>22</v>
      </c>
      <c r="AC9" s="15">
        <v>23</v>
      </c>
      <c r="AD9" s="15">
        <v>24</v>
      </c>
      <c r="AE9" s="15">
        <v>25</v>
      </c>
      <c r="AF9" s="15">
        <v>26</v>
      </c>
      <c r="AG9" s="15">
        <v>27</v>
      </c>
      <c r="AH9" s="15">
        <v>28</v>
      </c>
      <c r="AI9" s="15">
        <v>29</v>
      </c>
      <c r="AJ9" s="15">
        <v>30</v>
      </c>
      <c r="AK9" s="15">
        <v>31</v>
      </c>
      <c r="AL9" s="15">
        <v>32</v>
      </c>
      <c r="AM9" s="15">
        <v>33</v>
      </c>
      <c r="AN9" s="15">
        <v>34</v>
      </c>
      <c r="AO9" s="15">
        <v>35</v>
      </c>
      <c r="AP9" s="15">
        <v>36</v>
      </c>
      <c r="AQ9" s="15">
        <v>37</v>
      </c>
      <c r="AR9" s="15">
        <v>38</v>
      </c>
      <c r="AS9" s="15">
        <v>39</v>
      </c>
      <c r="AT9" s="15">
        <v>40</v>
      </c>
      <c r="AU9" s="15">
        <v>41</v>
      </c>
      <c r="AV9" s="15">
        <v>42</v>
      </c>
      <c r="AW9" s="15">
        <v>43</v>
      </c>
      <c r="AX9" s="15">
        <v>44</v>
      </c>
      <c r="AY9" s="15">
        <v>45</v>
      </c>
      <c r="AZ9" s="15">
        <v>46</v>
      </c>
      <c r="BA9" s="15">
        <v>47</v>
      </c>
      <c r="BB9" s="15">
        <v>48</v>
      </c>
      <c r="BC9" s="15">
        <v>49</v>
      </c>
      <c r="BD9" s="15">
        <v>50</v>
      </c>
      <c r="BE9" s="14">
        <v>51</v>
      </c>
      <c r="BK9" t="s">
        <v>15</v>
      </c>
      <c r="BL9">
        <v>1</v>
      </c>
      <c r="BM9">
        <v>2</v>
      </c>
      <c r="BN9">
        <v>2</v>
      </c>
      <c r="BO9">
        <v>3</v>
      </c>
      <c r="BP9">
        <v>3</v>
      </c>
      <c r="BQ9">
        <v>4</v>
      </c>
      <c r="BR9">
        <v>4</v>
      </c>
      <c r="BS9">
        <v>5</v>
      </c>
      <c r="BT9">
        <v>5</v>
      </c>
      <c r="BU9">
        <v>6</v>
      </c>
      <c r="BV9">
        <v>6</v>
      </c>
      <c r="BW9">
        <v>7</v>
      </c>
      <c r="BX9">
        <v>7</v>
      </c>
      <c r="BY9">
        <v>8</v>
      </c>
      <c r="BZ9">
        <v>8</v>
      </c>
      <c r="CA9">
        <v>9</v>
      </c>
      <c r="CB9">
        <v>9</v>
      </c>
      <c r="CC9">
        <v>10</v>
      </c>
      <c r="CD9">
        <v>10</v>
      </c>
      <c r="CE9">
        <v>11</v>
      </c>
      <c r="CF9">
        <v>11</v>
      </c>
      <c r="CG9">
        <v>12</v>
      </c>
      <c r="CH9">
        <v>12</v>
      </c>
      <c r="CI9">
        <v>13</v>
      </c>
      <c r="CJ9">
        <v>13</v>
      </c>
      <c r="CK9">
        <v>14</v>
      </c>
      <c r="CL9">
        <v>14</v>
      </c>
      <c r="CM9">
        <v>15</v>
      </c>
      <c r="CN9">
        <v>15</v>
      </c>
      <c r="CO9">
        <v>16</v>
      </c>
      <c r="CP9">
        <v>16</v>
      </c>
      <c r="CQ9">
        <v>17</v>
      </c>
      <c r="CR9">
        <v>17</v>
      </c>
      <c r="CS9">
        <v>18</v>
      </c>
      <c r="CT9">
        <v>18</v>
      </c>
      <c r="CU9">
        <v>19</v>
      </c>
      <c r="CV9">
        <v>19</v>
      </c>
      <c r="CW9">
        <v>20</v>
      </c>
      <c r="CX9">
        <v>20</v>
      </c>
      <c r="CY9">
        <v>21</v>
      </c>
      <c r="CZ9">
        <v>21</v>
      </c>
      <c r="DA9">
        <v>22</v>
      </c>
      <c r="DB9">
        <v>22</v>
      </c>
      <c r="DC9">
        <v>23</v>
      </c>
      <c r="DD9">
        <v>23</v>
      </c>
      <c r="DE9">
        <v>24</v>
      </c>
      <c r="DF9">
        <v>24</v>
      </c>
      <c r="DG9">
        <v>25</v>
      </c>
      <c r="DH9">
        <v>25</v>
      </c>
      <c r="DI9">
        <v>26</v>
      </c>
      <c r="DJ9">
        <v>26</v>
      </c>
      <c r="DK9">
        <v>27</v>
      </c>
      <c r="DL9">
        <v>27</v>
      </c>
      <c r="DM9">
        <v>28</v>
      </c>
      <c r="DN9">
        <v>28</v>
      </c>
      <c r="DO9">
        <v>29</v>
      </c>
      <c r="DP9">
        <v>29</v>
      </c>
      <c r="DQ9">
        <v>30</v>
      </c>
      <c r="DR9">
        <v>30</v>
      </c>
      <c r="DS9">
        <v>31</v>
      </c>
      <c r="DT9">
        <v>31</v>
      </c>
      <c r="DU9">
        <v>32</v>
      </c>
      <c r="DV9">
        <v>32</v>
      </c>
      <c r="DW9">
        <v>33</v>
      </c>
      <c r="DX9">
        <v>33</v>
      </c>
      <c r="DY9">
        <v>34</v>
      </c>
      <c r="DZ9">
        <v>34</v>
      </c>
      <c r="EA9">
        <v>35</v>
      </c>
      <c r="EB9">
        <v>35</v>
      </c>
      <c r="EC9">
        <v>36</v>
      </c>
      <c r="ED9">
        <v>36</v>
      </c>
      <c r="EE9">
        <v>37</v>
      </c>
      <c r="EF9">
        <v>37</v>
      </c>
      <c r="EG9">
        <v>38</v>
      </c>
      <c r="EH9">
        <v>38</v>
      </c>
      <c r="EI9">
        <v>39</v>
      </c>
      <c r="EJ9">
        <v>39</v>
      </c>
      <c r="EK9">
        <v>40</v>
      </c>
      <c r="EL9">
        <v>40</v>
      </c>
      <c r="EM9">
        <v>41</v>
      </c>
      <c r="EN9">
        <v>41</v>
      </c>
      <c r="EO9">
        <v>42</v>
      </c>
      <c r="EP9">
        <v>42</v>
      </c>
      <c r="EQ9">
        <v>43</v>
      </c>
      <c r="ER9">
        <v>43</v>
      </c>
      <c r="ES9">
        <v>44</v>
      </c>
      <c r="ET9">
        <v>44</v>
      </c>
      <c r="EU9">
        <v>45</v>
      </c>
      <c r="EV9">
        <v>45</v>
      </c>
      <c r="EW9">
        <v>46</v>
      </c>
      <c r="EX9">
        <v>46</v>
      </c>
      <c r="EY9">
        <v>47</v>
      </c>
      <c r="EZ9">
        <v>47</v>
      </c>
      <c r="FA9">
        <v>48</v>
      </c>
      <c r="FB9">
        <v>48</v>
      </c>
      <c r="FC9">
        <v>49</v>
      </c>
      <c r="FD9">
        <v>49</v>
      </c>
      <c r="FE9">
        <v>50</v>
      </c>
      <c r="FF9">
        <v>50</v>
      </c>
      <c r="FG9">
        <v>51</v>
      </c>
      <c r="FH9">
        <v>51</v>
      </c>
    </row>
    <row r="10" spans="2:164" ht="17.25" customHeight="1" x14ac:dyDescent="0.25">
      <c r="B10" s="19" t="s">
        <v>23</v>
      </c>
      <c r="C10" s="6" t="s">
        <v>15</v>
      </c>
      <c r="E10" s="26"/>
      <c r="F10" s="25" t="s">
        <v>14</v>
      </c>
      <c r="G10" s="7">
        <f>C19</f>
        <v>1390</v>
      </c>
      <c r="H10" s="7">
        <f>G13+G12</f>
        <v>1390</v>
      </c>
      <c r="I10" s="7">
        <f>H13+H12</f>
        <v>1390</v>
      </c>
      <c r="J10" s="7">
        <f>I13+I12</f>
        <v>1390</v>
      </c>
      <c r="K10" s="7">
        <f>J13+J12</f>
        <v>1390</v>
      </c>
      <c r="L10" s="7">
        <f>K13+K12</f>
        <v>1390</v>
      </c>
      <c r="M10" s="7">
        <f>L13+L12</f>
        <v>1390</v>
      </c>
      <c r="N10" s="7">
        <f>M13+M12</f>
        <v>1390</v>
      </c>
      <c r="O10" s="7">
        <f>N13+N12</f>
        <v>1390</v>
      </c>
      <c r="P10" s="7">
        <f>O13+O12</f>
        <v>1390</v>
      </c>
      <c r="Q10" s="7">
        <f>P13+P12</f>
        <v>1390</v>
      </c>
      <c r="R10" s="7">
        <f>Q13+Q12</f>
        <v>1390</v>
      </c>
      <c r="S10" s="7">
        <f>R13+R12</f>
        <v>1390</v>
      </c>
      <c r="T10" s="7">
        <f>S13+S12</f>
        <v>1390</v>
      </c>
      <c r="U10" s="7">
        <f>T13+T12</f>
        <v>1390</v>
      </c>
      <c r="V10" s="7">
        <f>U13+U12</f>
        <v>1390</v>
      </c>
      <c r="W10" s="7">
        <f>V13+V12</f>
        <v>1390</v>
      </c>
      <c r="X10" s="7">
        <f>W13+W12</f>
        <v>1390</v>
      </c>
      <c r="Y10" s="7">
        <f>X13+X12</f>
        <v>1390</v>
      </c>
      <c r="Z10" s="7">
        <f>Y13+Y12</f>
        <v>1390</v>
      </c>
      <c r="AA10" s="7">
        <f>Z13+Z12</f>
        <v>1390</v>
      </c>
      <c r="AB10" s="7">
        <f>AA13+AA12</f>
        <v>1390</v>
      </c>
      <c r="AC10" s="7">
        <f>AB13+AB12</f>
        <v>1390</v>
      </c>
      <c r="AD10" s="7">
        <f>AC13+AC12</f>
        <v>1390</v>
      </c>
      <c r="AE10" s="7">
        <f>AD13+AD12</f>
        <v>1390</v>
      </c>
      <c r="AF10" s="7">
        <f>AE13+AE12</f>
        <v>1390</v>
      </c>
      <c r="AG10" s="7">
        <f>AF13+AF12</f>
        <v>1390</v>
      </c>
      <c r="AH10" s="7">
        <f>AG13+AG12</f>
        <v>1390</v>
      </c>
      <c r="AI10" s="7">
        <f>AH13+AH12</f>
        <v>1390</v>
      </c>
      <c r="AJ10" s="7">
        <f>AI13+AI12</f>
        <v>1390</v>
      </c>
      <c r="AK10" s="7">
        <f>AJ13+AJ12</f>
        <v>1390</v>
      </c>
      <c r="AL10" s="7">
        <f>AK13+AK12</f>
        <v>1390</v>
      </c>
      <c r="AM10" s="7">
        <f>AL13+AL12</f>
        <v>1390</v>
      </c>
      <c r="AN10" s="7">
        <f>AM13+AM12</f>
        <v>1390</v>
      </c>
      <c r="AO10" s="7">
        <f>AN13+AN12</f>
        <v>1390</v>
      </c>
      <c r="AP10" s="7">
        <f>AO13+AO12</f>
        <v>1390</v>
      </c>
      <c r="AQ10" s="7">
        <f>AP13+AP12</f>
        <v>1390</v>
      </c>
      <c r="AR10" s="7">
        <f>AQ13+AQ12</f>
        <v>1390</v>
      </c>
      <c r="AS10" s="7">
        <f>AR13+AR12</f>
        <v>1390</v>
      </c>
      <c r="AT10" s="7">
        <f>AS13+AS12</f>
        <v>1390</v>
      </c>
      <c r="AU10" s="7">
        <f>AT13+AT12</f>
        <v>1390</v>
      </c>
      <c r="AV10" s="7">
        <f>AU13+AU12</f>
        <v>1390</v>
      </c>
      <c r="AW10" s="7">
        <f>AV13+AV12</f>
        <v>1390</v>
      </c>
      <c r="AX10" s="7">
        <f>AW13+AW12</f>
        <v>1390</v>
      </c>
      <c r="AY10" s="7">
        <f>AX13+AX12</f>
        <v>1390</v>
      </c>
      <c r="AZ10" s="7">
        <f>AY13+AY12</f>
        <v>1390</v>
      </c>
      <c r="BA10" s="7">
        <f>AZ13+AZ12</f>
        <v>1390</v>
      </c>
      <c r="BB10" s="7">
        <f>BA13+BA12</f>
        <v>1390</v>
      </c>
      <c r="BC10" s="7">
        <f>BB13+BB12</f>
        <v>1390</v>
      </c>
      <c r="BD10" s="7">
        <f>BC13+BC12</f>
        <v>1390</v>
      </c>
      <c r="BE10" s="6">
        <f>BD13+BD12</f>
        <v>1390</v>
      </c>
      <c r="BK10" t="s">
        <v>13</v>
      </c>
      <c r="BL10">
        <f>G10</f>
        <v>1390</v>
      </c>
      <c r="BM10">
        <f>IF(BM9&lt;&gt;BL9,BL11,HLOOKUP(BM9,$G$9:$BE$15,2,FALSE))</f>
        <v>417</v>
      </c>
      <c r="BN10">
        <f>IF(BN9&lt;&gt;BM9,BM11,HLOOKUP(BN9,$G$9:$BE$15,2,FALSE))</f>
        <v>1390</v>
      </c>
      <c r="BO10">
        <f>IF(BO9&lt;&gt;BN9,BN11,HLOOKUP(BO9,$G$9:$BE$15,2,FALSE))</f>
        <v>417</v>
      </c>
      <c r="BP10">
        <f>IF(BP9&lt;&gt;BO9,BO11,HLOOKUP(BP9,$G$9:$BE$15,2,FALSE))</f>
        <v>1390</v>
      </c>
      <c r="BQ10">
        <f>IF(BQ9&lt;&gt;BP9,BP11,HLOOKUP(BQ9,$G$9:$BE$15,2,FALSE))</f>
        <v>417</v>
      </c>
      <c r="BR10">
        <f>IF(BR9&lt;&gt;BQ9,BQ11,HLOOKUP(BR9,$G$9:$BE$15,2,FALSE))</f>
        <v>1390</v>
      </c>
      <c r="BS10">
        <f>IF(BS9&lt;&gt;BR9,BR11,HLOOKUP(BS9,$G$9:$BE$15,2,FALSE))</f>
        <v>417</v>
      </c>
      <c r="BT10">
        <f>IF(BT9&lt;&gt;BS9,BS11,HLOOKUP(BT9,$G$9:$BE$15,2,FALSE))</f>
        <v>1390</v>
      </c>
      <c r="BU10">
        <f>IF(BU9&lt;&gt;BT9,BT11,HLOOKUP(BU9,$G$9:$BE$15,2,FALSE))</f>
        <v>417</v>
      </c>
      <c r="BV10">
        <f>IF(BV9&lt;&gt;BU9,BU11,HLOOKUP(BV9,$G$9:$BE$15,2,FALSE))</f>
        <v>1390</v>
      </c>
      <c r="BW10">
        <f>IF(BW9&lt;&gt;BV9,BV11,HLOOKUP(BW9,$G$9:$BE$15,2,FALSE))</f>
        <v>417</v>
      </c>
      <c r="BX10">
        <f>IF(BX9&lt;&gt;BW9,BW11,HLOOKUP(BX9,$G$9:$BE$15,2,FALSE))</f>
        <v>1390</v>
      </c>
      <c r="BY10">
        <f>IF(BY9&lt;&gt;BX9,BX11,HLOOKUP(BY9,$G$9:$BE$15,2,FALSE))</f>
        <v>417</v>
      </c>
      <c r="BZ10">
        <f>IF(BZ9&lt;&gt;BY9,BY11,HLOOKUP(BZ9,$G$9:$BE$15,2,FALSE))</f>
        <v>1390</v>
      </c>
      <c r="CA10">
        <f>IF(CA9&lt;&gt;BZ9,BZ11,HLOOKUP(CA9,$G$9:$BE$15,2,FALSE))</f>
        <v>417</v>
      </c>
      <c r="CB10">
        <f>IF(CB9&lt;&gt;CA9,CA11,HLOOKUP(CB9,$G$9:$BE$15,2,FALSE))</f>
        <v>1390</v>
      </c>
      <c r="CC10">
        <f>IF(CC9&lt;&gt;CB9,CB11,HLOOKUP(CC9,$G$9:$BE$15,2,FALSE))</f>
        <v>417</v>
      </c>
      <c r="CD10">
        <f>IF(CD9&lt;&gt;CC9,CC11,HLOOKUP(CD9,$G$9:$BE$15,2,FALSE))</f>
        <v>1390</v>
      </c>
      <c r="CE10">
        <f>IF(CE9&lt;&gt;CD9,CD11,HLOOKUP(CE9,$G$9:$BE$15,2,FALSE))</f>
        <v>417</v>
      </c>
      <c r="CF10">
        <f>IF(CF9&lt;&gt;CE9,CE11,HLOOKUP(CF9,$G$9:$BE$15,2,FALSE))</f>
        <v>1390</v>
      </c>
      <c r="CG10">
        <f>IF(CG9&lt;&gt;CF9,CF11,HLOOKUP(CG9,$G$9:$BE$15,2,FALSE))</f>
        <v>417</v>
      </c>
      <c r="CH10">
        <f>IF(CH9&lt;&gt;CG9,CG11,HLOOKUP(CH9,$G$9:$BE$15,2,FALSE))</f>
        <v>1390</v>
      </c>
      <c r="CI10">
        <f>IF(CI9&lt;&gt;CH9,CH11,HLOOKUP(CI9,$G$9:$BE$15,2,FALSE))</f>
        <v>417</v>
      </c>
      <c r="CJ10">
        <f>IF(CJ9&lt;&gt;CI9,CI11,HLOOKUP(CJ9,$G$9:$BE$15,2,FALSE))</f>
        <v>1390</v>
      </c>
      <c r="CK10">
        <f>IF(CK9&lt;&gt;CJ9,CJ11,HLOOKUP(CK9,$G$9:$BE$15,2,FALSE))</f>
        <v>417</v>
      </c>
      <c r="CL10">
        <f>IF(CL9&lt;&gt;CK9,CK11,HLOOKUP(CL9,$G$9:$BE$15,2,FALSE))</f>
        <v>1390</v>
      </c>
      <c r="CM10">
        <f>IF(CM9&lt;&gt;CL9,CL11,HLOOKUP(CM9,$G$9:$BE$15,2,FALSE))</f>
        <v>417</v>
      </c>
      <c r="CN10">
        <f>IF(CN9&lt;&gt;CM9,CM11,HLOOKUP(CN9,$G$9:$BE$15,2,FALSE))</f>
        <v>1390</v>
      </c>
      <c r="CO10">
        <f>IF(CO9&lt;&gt;CN9,CN11,HLOOKUP(CO9,$G$9:$BE$15,2,FALSE))</f>
        <v>417</v>
      </c>
      <c r="CP10">
        <f>IF(CP9&lt;&gt;CO9,CO11,HLOOKUP(CP9,$G$9:$BE$15,2,FALSE))</f>
        <v>1390</v>
      </c>
      <c r="CQ10">
        <f>IF(CQ9&lt;&gt;CP9,CP11,HLOOKUP(CQ9,$G$9:$BE$15,2,FALSE))</f>
        <v>417</v>
      </c>
      <c r="CR10">
        <f>IF(CR9&lt;&gt;CQ9,CQ11,HLOOKUP(CR9,$G$9:$BE$15,2,FALSE))</f>
        <v>1390</v>
      </c>
      <c r="CS10">
        <f>IF(CS9&lt;&gt;CR9,CR11,HLOOKUP(CS9,$G$9:$BE$15,2,FALSE))</f>
        <v>417</v>
      </c>
      <c r="CT10">
        <f>IF(CT9&lt;&gt;CS9,CS11,HLOOKUP(CT9,$G$9:$BE$15,2,FALSE))</f>
        <v>1390</v>
      </c>
      <c r="CU10">
        <f>IF(CU9&lt;&gt;CT9,CT11,HLOOKUP(CU9,$G$9:$BE$15,2,FALSE))</f>
        <v>417</v>
      </c>
      <c r="CV10">
        <f>IF(CV9&lt;&gt;CU9,CU11,HLOOKUP(CV9,$G$9:$BE$15,2,FALSE))</f>
        <v>1390</v>
      </c>
      <c r="CW10">
        <f>IF(CW9&lt;&gt;CV9,CV11,HLOOKUP(CW9,$G$9:$BE$15,2,FALSE))</f>
        <v>417</v>
      </c>
      <c r="CX10">
        <f>IF(CX9&lt;&gt;CW9,CW11,HLOOKUP(CX9,$G$9:$BE$15,2,FALSE))</f>
        <v>1390</v>
      </c>
      <c r="CY10">
        <f>IF(CY9&lt;&gt;CX9,CX11,HLOOKUP(CY9,$G$9:$BE$15,2,FALSE))</f>
        <v>417</v>
      </c>
      <c r="CZ10">
        <f>IF(CZ9&lt;&gt;CY9,CY11,HLOOKUP(CZ9,$G$9:$BE$15,2,FALSE))</f>
        <v>1390</v>
      </c>
      <c r="DA10">
        <f>IF(DA9&lt;&gt;CZ9,CZ11,HLOOKUP(DA9,$G$9:$BE$15,2,FALSE))</f>
        <v>417</v>
      </c>
      <c r="DB10">
        <f>IF(DB9&lt;&gt;DA9,DA11,HLOOKUP(DB9,$G$9:$BE$15,2,FALSE))</f>
        <v>1390</v>
      </c>
      <c r="DC10">
        <f>IF(DC9&lt;&gt;DB9,DB11,HLOOKUP(DC9,$G$9:$BE$15,2,FALSE))</f>
        <v>417</v>
      </c>
      <c r="DD10">
        <f>IF(DD9&lt;&gt;DC9,DC11,HLOOKUP(DD9,$G$9:$BE$15,2,FALSE))</f>
        <v>1390</v>
      </c>
      <c r="DE10">
        <f>IF(DE9&lt;&gt;DD9,DD11,HLOOKUP(DE9,$G$9:$BE$15,2,FALSE))</f>
        <v>417</v>
      </c>
      <c r="DF10">
        <f>IF(DF9&lt;&gt;DE9,DE11,HLOOKUP(DF9,$G$9:$BE$15,2,FALSE))</f>
        <v>1390</v>
      </c>
      <c r="DG10">
        <f>IF(DG9&lt;&gt;DF9,DF11,HLOOKUP(DG9,$G$9:$BE$15,2,FALSE))</f>
        <v>417</v>
      </c>
      <c r="DH10">
        <f>IF(DH9&lt;&gt;DG9,DG11,HLOOKUP(DH9,$G$9:$BE$15,2,FALSE))</f>
        <v>1390</v>
      </c>
      <c r="DI10">
        <f>IF(DI9&lt;&gt;DH9,DH11,HLOOKUP(DI9,$G$9:$BE$15,2,FALSE))</f>
        <v>417</v>
      </c>
      <c r="DJ10">
        <f>IF(DJ9&lt;&gt;DI9,DI11,HLOOKUP(DJ9,$G$9:$BE$15,2,FALSE))</f>
        <v>1390</v>
      </c>
      <c r="DK10">
        <f>IF(DK9&lt;&gt;DJ9,DJ11,HLOOKUP(DK9,$G$9:$BE$15,2,FALSE))</f>
        <v>417</v>
      </c>
      <c r="DL10">
        <f>IF(DL9&lt;&gt;DK9,DK11,HLOOKUP(DL9,$G$9:$BE$15,2,FALSE))</f>
        <v>1390</v>
      </c>
      <c r="DM10">
        <f>IF(DM9&lt;&gt;DL9,DL11,HLOOKUP(DM9,$G$9:$BE$15,2,FALSE))</f>
        <v>417</v>
      </c>
      <c r="DN10">
        <f>IF(DN9&lt;&gt;DM9,DM11,HLOOKUP(DN9,$G$9:$BE$15,2,FALSE))</f>
        <v>1390</v>
      </c>
      <c r="DO10">
        <f>IF(DO9&lt;&gt;DN9,DN11,HLOOKUP(DO9,$G$9:$BE$15,2,FALSE))</f>
        <v>417</v>
      </c>
      <c r="DP10">
        <f>IF(DP9&lt;&gt;DO9,DO11,HLOOKUP(DP9,$G$9:$BE$15,2,FALSE))</f>
        <v>1390</v>
      </c>
      <c r="DQ10">
        <f>IF(DQ9&lt;&gt;DP9,DP11,HLOOKUP(DQ9,$G$9:$BE$15,2,FALSE))</f>
        <v>417</v>
      </c>
      <c r="DR10">
        <f>IF(DR9&lt;&gt;DQ9,DQ11,HLOOKUP(DR9,$G$9:$BE$15,2,FALSE))</f>
        <v>1390</v>
      </c>
      <c r="DS10">
        <f>IF(DS9&lt;&gt;DR9,DR11,HLOOKUP(DS9,$G$9:$BE$15,2,FALSE))</f>
        <v>417</v>
      </c>
      <c r="DT10">
        <f>IF(DT9&lt;&gt;DS9,DS11,HLOOKUP(DT9,$G$9:$BE$15,2,FALSE))</f>
        <v>1390</v>
      </c>
      <c r="DU10">
        <f>IF(DU9&lt;&gt;DT9,DT11,HLOOKUP(DU9,$G$9:$BE$15,2,FALSE))</f>
        <v>417</v>
      </c>
      <c r="DV10">
        <f>IF(DV9&lt;&gt;DU9,DU11,HLOOKUP(DV9,$G$9:$BE$15,2,FALSE))</f>
        <v>1390</v>
      </c>
      <c r="DW10">
        <f>IF(DW9&lt;&gt;DV9,DV11,HLOOKUP(DW9,$G$9:$BE$15,2,FALSE))</f>
        <v>417</v>
      </c>
      <c r="DX10">
        <f>IF(DX9&lt;&gt;DW9,DW11,HLOOKUP(DX9,$G$9:$BE$15,2,FALSE))</f>
        <v>1390</v>
      </c>
      <c r="DY10">
        <f>IF(DY9&lt;&gt;DX9,DX11,HLOOKUP(DY9,$G$9:$BE$15,2,FALSE))</f>
        <v>417</v>
      </c>
      <c r="DZ10">
        <f>IF(DZ9&lt;&gt;DY9,DY11,HLOOKUP(DZ9,$G$9:$BE$15,2,FALSE))</f>
        <v>1390</v>
      </c>
      <c r="EA10">
        <f>IF(EA9&lt;&gt;DZ9,DZ11,HLOOKUP(EA9,$G$9:$BE$15,2,FALSE))</f>
        <v>417</v>
      </c>
      <c r="EB10">
        <f>IF(EB9&lt;&gt;EA9,EA11,HLOOKUP(EB9,$G$9:$BE$15,2,FALSE))</f>
        <v>1390</v>
      </c>
      <c r="EC10">
        <f>IF(EC9&lt;&gt;EB9,EB11,HLOOKUP(EC9,$G$9:$BE$15,2,FALSE))</f>
        <v>417</v>
      </c>
      <c r="ED10">
        <f>IF(ED9&lt;&gt;EC9,EC11,HLOOKUP(ED9,$G$9:$BE$15,2,FALSE))</f>
        <v>1390</v>
      </c>
      <c r="EE10">
        <f>IF(EE9&lt;&gt;ED9,ED11,HLOOKUP(EE9,$G$9:$BE$15,2,FALSE))</f>
        <v>417</v>
      </c>
      <c r="EF10">
        <f>IF(EF9&lt;&gt;EE9,EE11,HLOOKUP(EF9,$G$9:$BE$15,2,FALSE))</f>
        <v>1390</v>
      </c>
      <c r="EG10">
        <f>IF(EG9&lt;&gt;EF9,EF11,HLOOKUP(EG9,$G$9:$BE$15,2,FALSE))</f>
        <v>417</v>
      </c>
      <c r="EH10">
        <f>IF(EH9&lt;&gt;EG9,EG11,HLOOKUP(EH9,$G$9:$BE$15,2,FALSE))</f>
        <v>1390</v>
      </c>
      <c r="EI10">
        <f>IF(EI9&lt;&gt;EH9,EH11,HLOOKUP(EI9,$G$9:$BE$15,2,FALSE))</f>
        <v>417</v>
      </c>
      <c r="EJ10">
        <f>IF(EJ9&lt;&gt;EI9,EI11,HLOOKUP(EJ9,$G$9:$BE$15,2,FALSE))</f>
        <v>1390</v>
      </c>
      <c r="EK10">
        <f>IF(EK9&lt;&gt;EJ9,EJ11,HLOOKUP(EK9,$G$9:$BE$15,2,FALSE))</f>
        <v>417</v>
      </c>
      <c r="EL10">
        <f>IF(EL9&lt;&gt;EK9,EK11,HLOOKUP(EL9,$G$9:$BE$15,2,FALSE))</f>
        <v>1390</v>
      </c>
      <c r="EM10">
        <f>IF(EM9&lt;&gt;EL9,EL11,HLOOKUP(EM9,$G$9:$BE$15,2,FALSE))</f>
        <v>417</v>
      </c>
      <c r="EN10">
        <f>IF(EN9&lt;&gt;EM9,EM11,HLOOKUP(EN9,$G$9:$BE$15,2,FALSE))</f>
        <v>1390</v>
      </c>
      <c r="EO10">
        <f>IF(EO9&lt;&gt;EN9,EN11,HLOOKUP(EO9,$G$9:$BE$15,2,FALSE))</f>
        <v>417</v>
      </c>
      <c r="EP10">
        <f>IF(EP9&lt;&gt;EO9,EO11,HLOOKUP(EP9,$G$9:$BE$15,2,FALSE))</f>
        <v>1390</v>
      </c>
      <c r="EQ10">
        <f>IF(EQ9&lt;&gt;EP9,EP11,HLOOKUP(EQ9,$G$9:$BE$15,2,FALSE))</f>
        <v>417</v>
      </c>
      <c r="ER10">
        <f>IF(ER9&lt;&gt;EQ9,EQ11,HLOOKUP(ER9,$G$9:$BE$15,2,FALSE))</f>
        <v>1390</v>
      </c>
      <c r="ES10">
        <f>IF(ES9&lt;&gt;ER9,ER11,HLOOKUP(ES9,$G$9:$BE$15,2,FALSE))</f>
        <v>417</v>
      </c>
      <c r="ET10">
        <f>IF(ET9&lt;&gt;ES9,ES11,HLOOKUP(ET9,$G$9:$BE$15,2,FALSE))</f>
        <v>1390</v>
      </c>
      <c r="EU10">
        <f>IF(EU9&lt;&gt;ET9,ET11,HLOOKUP(EU9,$G$9:$BE$15,2,FALSE))</f>
        <v>417</v>
      </c>
      <c r="EV10">
        <f>IF(EV9&lt;&gt;EU9,EU11,HLOOKUP(EV9,$G$9:$BE$15,2,FALSE))</f>
        <v>1390</v>
      </c>
      <c r="EW10">
        <f>IF(EW9&lt;&gt;EV9,EV11,HLOOKUP(EW9,$G$9:$BE$15,2,FALSE))</f>
        <v>417</v>
      </c>
      <c r="EX10">
        <f>IF(EX9&lt;&gt;EW9,EW11,HLOOKUP(EX9,$G$9:$BE$15,2,FALSE))</f>
        <v>1390</v>
      </c>
      <c r="EY10">
        <f>IF(EY9&lt;&gt;EX9,EX11,HLOOKUP(EY9,$G$9:$BE$15,2,FALSE))</f>
        <v>417</v>
      </c>
      <c r="EZ10">
        <f>IF(EZ9&lt;&gt;EY9,EY11,HLOOKUP(EZ9,$G$9:$BE$15,2,FALSE))</f>
        <v>1390</v>
      </c>
      <c r="FA10">
        <f>IF(FA9&lt;&gt;EZ9,EZ11,HLOOKUP(FA9,$G$9:$BE$15,2,FALSE))</f>
        <v>417</v>
      </c>
      <c r="FB10">
        <f>IF(FB9&lt;&gt;FA9,FA11,HLOOKUP(FB9,$G$9:$BE$15,2,FALSE))</f>
        <v>1390</v>
      </c>
      <c r="FC10">
        <f>IF(FC9&lt;&gt;FB9,FB11,HLOOKUP(FC9,$G$9:$BE$15,2,FALSE))</f>
        <v>417</v>
      </c>
      <c r="FD10">
        <f>IF(FD9&lt;&gt;FC9,FC11,HLOOKUP(FD9,$G$9:$BE$15,2,FALSE))</f>
        <v>1390</v>
      </c>
      <c r="FE10">
        <f>IF(FE9&lt;&gt;FD9,FD11,HLOOKUP(FE9,$G$9:$BE$15,2,FALSE))</f>
        <v>417</v>
      </c>
      <c r="FF10">
        <f>IF(FF9&lt;&gt;FE9,FE11,HLOOKUP(FF9,$G$9:$BE$15,2,FALSE))</f>
        <v>1390</v>
      </c>
      <c r="FG10">
        <f>IF(FG9&lt;&gt;FF9,FF11,HLOOKUP(FG9,$G$9:$BE$15,2,FALSE))</f>
        <v>417</v>
      </c>
      <c r="FH10">
        <f>IF(FH9&lt;&gt;FG9,FG11,HLOOKUP(FH9,$G$9:$BE$15,2,FALSE))</f>
        <v>1390</v>
      </c>
    </row>
    <row r="11" spans="2:164" x14ac:dyDescent="0.25">
      <c r="B11" s="19" t="s">
        <v>22</v>
      </c>
      <c r="C11" s="6">
        <v>360</v>
      </c>
      <c r="E11" s="26"/>
      <c r="F11" s="25" t="s">
        <v>12</v>
      </c>
      <c r="G11" s="7">
        <f>G10-($C$12-$C$14)*$C$17</f>
        <v>695</v>
      </c>
      <c r="H11" s="7">
        <f>H10-($C$12-$C$14)*$C$17</f>
        <v>695</v>
      </c>
      <c r="I11" s="7">
        <f>I10-($C$12-$C$14)*$C$17</f>
        <v>695</v>
      </c>
      <c r="J11" s="7">
        <f>J10-($C$12-$C$14)*$C$17</f>
        <v>695</v>
      </c>
      <c r="K11" s="7">
        <f>K10-($C$12-$C$14)*$C$17</f>
        <v>695</v>
      </c>
      <c r="L11" s="7">
        <f>L10-($C$12-$C$14)*$C$17</f>
        <v>695</v>
      </c>
      <c r="M11" s="7">
        <f>M10-($C$12-$C$14)*$C$17</f>
        <v>695</v>
      </c>
      <c r="N11" s="7">
        <f>N10-($C$12-$C$14)*$C$17</f>
        <v>695</v>
      </c>
      <c r="O11" s="7">
        <f>O10-($C$12-$C$14)*$C$17</f>
        <v>695</v>
      </c>
      <c r="P11" s="7">
        <f>P10-($C$12-$C$14)*$C$17</f>
        <v>695</v>
      </c>
      <c r="Q11" s="7">
        <f>Q10-($C$12-$C$14)*$C$17</f>
        <v>695</v>
      </c>
      <c r="R11" s="7">
        <f>R10-($C$12-$C$14)*$C$17</f>
        <v>695</v>
      </c>
      <c r="S11" s="7">
        <f>S10-($C$12-$C$14)*$C$17</f>
        <v>695</v>
      </c>
      <c r="T11" s="7">
        <f>T10-($C$12-$C$14)*$C$17</f>
        <v>695</v>
      </c>
      <c r="U11" s="7">
        <f>U10-($C$12-$C$14)*$C$17</f>
        <v>695</v>
      </c>
      <c r="V11" s="7">
        <f>V10-($C$12-$C$14)*$C$17</f>
        <v>695</v>
      </c>
      <c r="W11" s="7">
        <f>W10-($C$12-$C$14)*$C$17</f>
        <v>695</v>
      </c>
      <c r="X11" s="7">
        <f>X10-($C$12-$C$14)*$C$17</f>
        <v>695</v>
      </c>
      <c r="Y11" s="7">
        <f>Y10-($C$12-$C$14)*$C$17</f>
        <v>695</v>
      </c>
      <c r="Z11" s="7">
        <f>Z10-($C$12-$C$14)*$C$17</f>
        <v>695</v>
      </c>
      <c r="AA11" s="7">
        <f>AA10-($C$12-$C$14)*$C$17</f>
        <v>695</v>
      </c>
      <c r="AB11" s="7">
        <f>AB10-($C$12-$C$14)*$C$17</f>
        <v>695</v>
      </c>
      <c r="AC11" s="7">
        <f>AC10-($C$12-$C$14)*$C$17</f>
        <v>695</v>
      </c>
      <c r="AD11" s="7">
        <f>AD10-($C$12-$C$14)*$C$17</f>
        <v>695</v>
      </c>
      <c r="AE11" s="7">
        <f>AE10-($C$12-$C$14)*$C$17</f>
        <v>695</v>
      </c>
      <c r="AF11" s="7">
        <f>AF10-($C$12-$C$14)*$C$17</f>
        <v>695</v>
      </c>
      <c r="AG11" s="7">
        <f>AG10-($C$12-$C$14)*$C$17</f>
        <v>695</v>
      </c>
      <c r="AH11" s="7">
        <f>AH10-($C$12-$C$14)*$C$17</f>
        <v>695</v>
      </c>
      <c r="AI11" s="7">
        <f>AI10-($C$12-$C$14)*$C$17</f>
        <v>695</v>
      </c>
      <c r="AJ11" s="7">
        <f>AJ10-($C$12-$C$14)*$C$17</f>
        <v>695</v>
      </c>
      <c r="AK11" s="7">
        <f>AK10-($C$12-$C$14)*$C$17</f>
        <v>695</v>
      </c>
      <c r="AL11" s="7">
        <f>AL10-($C$12-$C$14)*$C$17</f>
        <v>695</v>
      </c>
      <c r="AM11" s="7">
        <f>AM10-($C$12-$C$14)*$C$17</f>
        <v>695</v>
      </c>
      <c r="AN11" s="7">
        <f>AN10-($C$12-$C$14)*$C$17</f>
        <v>695</v>
      </c>
      <c r="AO11" s="7">
        <f>AO10-($C$12-$C$14)*$C$17</f>
        <v>695</v>
      </c>
      <c r="AP11" s="7">
        <f>AP10-($C$12-$C$14)*$C$17</f>
        <v>695</v>
      </c>
      <c r="AQ11" s="7">
        <f>AQ10-($C$12-$C$14)*$C$17</f>
        <v>695</v>
      </c>
      <c r="AR11" s="7">
        <f>AR10-($C$12-$C$14)*$C$17</f>
        <v>695</v>
      </c>
      <c r="AS11" s="7">
        <f>AS10-($C$12-$C$14)*$C$17</f>
        <v>695</v>
      </c>
      <c r="AT11" s="7">
        <f>AT10-($C$12-$C$14)*$C$17</f>
        <v>695</v>
      </c>
      <c r="AU11" s="7">
        <f>AU10-($C$12-$C$14)*$C$17</f>
        <v>695</v>
      </c>
      <c r="AV11" s="7">
        <f>AV10-($C$12-$C$14)*$C$17</f>
        <v>695</v>
      </c>
      <c r="AW11" s="7">
        <f>AW10-($C$12-$C$14)*$C$17</f>
        <v>695</v>
      </c>
      <c r="AX11" s="7">
        <f>AX10-($C$12-$C$14)*$C$17</f>
        <v>695</v>
      </c>
      <c r="AY11" s="7">
        <f>AY10-($C$12-$C$14)*$C$17</f>
        <v>695</v>
      </c>
      <c r="AZ11" s="7">
        <f>AZ10-($C$12-$C$14)*$C$17</f>
        <v>695</v>
      </c>
      <c r="BA11" s="7">
        <f>BA10-($C$12-$C$14)*$C$17</f>
        <v>695</v>
      </c>
      <c r="BB11" s="7">
        <f>BB10-($C$12-$C$14)*$C$17</f>
        <v>695</v>
      </c>
      <c r="BC11" s="7">
        <f>BC10-($C$12-$C$14)*$C$17</f>
        <v>695</v>
      </c>
      <c r="BD11" s="7">
        <f>BD10-($C$12-$C$14)*$C$17</f>
        <v>695</v>
      </c>
      <c r="BE11" s="6">
        <f>BE10-($C$12-$C$14)*$C$17</f>
        <v>695</v>
      </c>
      <c r="BK11" t="s">
        <v>11</v>
      </c>
      <c r="BL11">
        <f>HLOOKUP(BL9,$G$9:$BE$15,5,FALSE)</f>
        <v>417</v>
      </c>
      <c r="BM11">
        <f>HLOOKUP(BM9,$G$9:$BE$15,5,FALSE)</f>
        <v>417</v>
      </c>
      <c r="BN11">
        <f>HLOOKUP(BN9,$G$9:$BE$15,5,FALSE)</f>
        <v>417</v>
      </c>
      <c r="BO11">
        <f>HLOOKUP(BO9,$G$9:$BE$15,5,FALSE)</f>
        <v>417</v>
      </c>
      <c r="BP11">
        <f>HLOOKUP(BP9,$G$9:$BE$15,5,FALSE)</f>
        <v>417</v>
      </c>
      <c r="BQ11">
        <f>HLOOKUP(BQ9,$G$9:$BE$15,5,FALSE)</f>
        <v>417</v>
      </c>
      <c r="BR11">
        <f>HLOOKUP(BR9,$G$9:$BE$15,5,FALSE)</f>
        <v>417</v>
      </c>
      <c r="BS11">
        <f>HLOOKUP(BS9,$G$9:$BE$15,5,FALSE)</f>
        <v>417</v>
      </c>
      <c r="BT11">
        <f>HLOOKUP(BT9,$G$9:$BE$15,5,FALSE)</f>
        <v>417</v>
      </c>
      <c r="BU11">
        <f>HLOOKUP(BU9,$G$9:$BE$15,5,FALSE)</f>
        <v>417</v>
      </c>
      <c r="BV11">
        <f>HLOOKUP(BV9,$G$9:$BE$15,5,FALSE)</f>
        <v>417</v>
      </c>
      <c r="BW11">
        <f>HLOOKUP(BW9,$G$9:$BE$15,5,FALSE)</f>
        <v>417</v>
      </c>
      <c r="BX11">
        <f>HLOOKUP(BX9,$G$9:$BE$15,5,FALSE)</f>
        <v>417</v>
      </c>
      <c r="BY11">
        <f>HLOOKUP(BY9,$G$9:$BE$15,5,FALSE)</f>
        <v>417</v>
      </c>
      <c r="BZ11">
        <f>HLOOKUP(BZ9,$G$9:$BE$15,5,FALSE)</f>
        <v>417</v>
      </c>
      <c r="CA11">
        <f>HLOOKUP(CA9,$G$9:$BE$15,5,FALSE)</f>
        <v>417</v>
      </c>
      <c r="CB11">
        <f>HLOOKUP(CB9,$G$9:$BE$15,5,FALSE)</f>
        <v>417</v>
      </c>
      <c r="CC11">
        <f>HLOOKUP(CC9,$G$9:$BE$15,5,FALSE)</f>
        <v>417</v>
      </c>
      <c r="CD11">
        <f>HLOOKUP(CD9,$G$9:$BE$15,5,FALSE)</f>
        <v>417</v>
      </c>
      <c r="CE11">
        <f>HLOOKUP(CE9,$G$9:$BE$15,5,FALSE)</f>
        <v>417</v>
      </c>
      <c r="CF11">
        <f>HLOOKUP(CF9,$G$9:$BE$15,5,FALSE)</f>
        <v>417</v>
      </c>
      <c r="CG11">
        <f>HLOOKUP(CG9,$G$9:$BE$15,5,FALSE)</f>
        <v>417</v>
      </c>
      <c r="CH11">
        <f>HLOOKUP(CH9,$G$9:$BE$15,5,FALSE)</f>
        <v>417</v>
      </c>
      <c r="CI11">
        <f>HLOOKUP(CI9,$G$9:$BE$15,5,FALSE)</f>
        <v>417</v>
      </c>
      <c r="CJ11">
        <f>HLOOKUP(CJ9,$G$9:$BE$15,5,FALSE)</f>
        <v>417</v>
      </c>
      <c r="CK11">
        <f>HLOOKUP(CK9,$G$9:$BE$15,5,FALSE)</f>
        <v>417</v>
      </c>
      <c r="CL11">
        <f>HLOOKUP(CL9,$G$9:$BE$15,5,FALSE)</f>
        <v>417</v>
      </c>
      <c r="CM11">
        <f>HLOOKUP(CM9,$G$9:$BE$15,5,FALSE)</f>
        <v>417</v>
      </c>
      <c r="CN11">
        <f>HLOOKUP(CN9,$G$9:$BE$15,5,FALSE)</f>
        <v>417</v>
      </c>
      <c r="CO11">
        <f>HLOOKUP(CO9,$G$9:$BE$15,5,FALSE)</f>
        <v>417</v>
      </c>
      <c r="CP11">
        <f>HLOOKUP(CP9,$G$9:$BE$15,5,FALSE)</f>
        <v>417</v>
      </c>
      <c r="CQ11">
        <f>HLOOKUP(CQ9,$G$9:$BE$15,5,FALSE)</f>
        <v>417</v>
      </c>
      <c r="CR11">
        <f>HLOOKUP(CR9,$G$9:$BE$15,5,FALSE)</f>
        <v>417</v>
      </c>
      <c r="CS11">
        <f>HLOOKUP(CS9,$G$9:$BE$15,5,FALSE)</f>
        <v>417</v>
      </c>
      <c r="CT11">
        <f>HLOOKUP(CT9,$G$9:$BE$15,5,FALSE)</f>
        <v>417</v>
      </c>
      <c r="CU11">
        <f>HLOOKUP(CU9,$G$9:$BE$15,5,FALSE)</f>
        <v>417</v>
      </c>
      <c r="CV11">
        <f>HLOOKUP(CV9,$G$9:$BE$15,5,FALSE)</f>
        <v>417</v>
      </c>
      <c r="CW11">
        <f>HLOOKUP(CW9,$G$9:$BE$15,5,FALSE)</f>
        <v>417</v>
      </c>
      <c r="CX11">
        <f>HLOOKUP(CX9,$G$9:$BE$15,5,FALSE)</f>
        <v>417</v>
      </c>
      <c r="CY11">
        <f>HLOOKUP(CY9,$G$9:$BE$15,5,FALSE)</f>
        <v>417</v>
      </c>
      <c r="CZ11">
        <f>HLOOKUP(CZ9,$G$9:$BE$15,5,FALSE)</f>
        <v>417</v>
      </c>
      <c r="DA11">
        <f>HLOOKUP(DA9,$G$9:$BE$15,5,FALSE)</f>
        <v>417</v>
      </c>
      <c r="DB11">
        <f>HLOOKUP(DB9,$G$9:$BE$15,5,FALSE)</f>
        <v>417</v>
      </c>
      <c r="DC11">
        <f>HLOOKUP(DC9,$G$9:$BE$15,5,FALSE)</f>
        <v>417</v>
      </c>
      <c r="DD11">
        <f>HLOOKUP(DD9,$G$9:$BE$15,5,FALSE)</f>
        <v>417</v>
      </c>
      <c r="DE11">
        <f>HLOOKUP(DE9,$G$9:$BE$15,5,FALSE)</f>
        <v>417</v>
      </c>
      <c r="DF11">
        <f>HLOOKUP(DF9,$G$9:$BE$15,5,FALSE)</f>
        <v>417</v>
      </c>
      <c r="DG11">
        <f>HLOOKUP(DG9,$G$9:$BE$15,5,FALSE)</f>
        <v>417</v>
      </c>
      <c r="DH11">
        <f>HLOOKUP(DH9,$G$9:$BE$15,5,FALSE)</f>
        <v>417</v>
      </c>
      <c r="DI11">
        <f>HLOOKUP(DI9,$G$9:$BE$15,5,FALSE)</f>
        <v>417</v>
      </c>
      <c r="DJ11">
        <f>HLOOKUP(DJ9,$G$9:$BE$15,5,FALSE)</f>
        <v>417</v>
      </c>
      <c r="DK11">
        <f>HLOOKUP(DK9,$G$9:$BE$15,5,FALSE)</f>
        <v>417</v>
      </c>
      <c r="DL11">
        <f>HLOOKUP(DL9,$G$9:$BE$15,5,FALSE)</f>
        <v>417</v>
      </c>
      <c r="DM11">
        <f>HLOOKUP(DM9,$G$9:$BE$15,5,FALSE)</f>
        <v>417</v>
      </c>
      <c r="DN11">
        <f>HLOOKUP(DN9,$G$9:$BE$15,5,FALSE)</f>
        <v>417</v>
      </c>
      <c r="DO11">
        <f>HLOOKUP(DO9,$G$9:$BE$15,5,FALSE)</f>
        <v>417</v>
      </c>
      <c r="DP11">
        <f>HLOOKUP(DP9,$G$9:$BE$15,5,FALSE)</f>
        <v>417</v>
      </c>
      <c r="DQ11">
        <f>HLOOKUP(DQ9,$G$9:$BE$15,5,FALSE)</f>
        <v>417</v>
      </c>
      <c r="DR11">
        <f>HLOOKUP(DR9,$G$9:$BE$15,5,FALSE)</f>
        <v>417</v>
      </c>
      <c r="DS11">
        <f>HLOOKUP(DS9,$G$9:$BE$15,5,FALSE)</f>
        <v>417</v>
      </c>
      <c r="DT11">
        <f>HLOOKUP(DT9,$G$9:$BE$15,5,FALSE)</f>
        <v>417</v>
      </c>
      <c r="DU11">
        <f>HLOOKUP(DU9,$G$9:$BE$15,5,FALSE)</f>
        <v>417</v>
      </c>
      <c r="DV11">
        <f>HLOOKUP(DV9,$G$9:$BE$15,5,FALSE)</f>
        <v>417</v>
      </c>
      <c r="DW11">
        <f>HLOOKUP(DW9,$G$9:$BE$15,5,FALSE)</f>
        <v>417</v>
      </c>
      <c r="DX11">
        <f>HLOOKUP(DX9,$G$9:$BE$15,5,FALSE)</f>
        <v>417</v>
      </c>
      <c r="DY11">
        <f>HLOOKUP(DY9,$G$9:$BE$15,5,FALSE)</f>
        <v>417</v>
      </c>
      <c r="DZ11">
        <f>HLOOKUP(DZ9,$G$9:$BE$15,5,FALSE)</f>
        <v>417</v>
      </c>
      <c r="EA11">
        <f>HLOOKUP(EA9,$G$9:$BE$15,5,FALSE)</f>
        <v>417</v>
      </c>
      <c r="EB11">
        <f>HLOOKUP(EB9,$G$9:$BE$15,5,FALSE)</f>
        <v>417</v>
      </c>
      <c r="EC11">
        <f>HLOOKUP(EC9,$G$9:$BE$15,5,FALSE)</f>
        <v>417</v>
      </c>
      <c r="ED11">
        <f>HLOOKUP(ED9,$G$9:$BE$15,5,FALSE)</f>
        <v>417</v>
      </c>
      <c r="EE11">
        <f>HLOOKUP(EE9,$G$9:$BE$15,5,FALSE)</f>
        <v>417</v>
      </c>
      <c r="EF11">
        <f>HLOOKUP(EF9,$G$9:$BE$15,5,FALSE)</f>
        <v>417</v>
      </c>
      <c r="EG11">
        <f>HLOOKUP(EG9,$G$9:$BE$15,5,FALSE)</f>
        <v>417</v>
      </c>
      <c r="EH11">
        <f>HLOOKUP(EH9,$G$9:$BE$15,5,FALSE)</f>
        <v>417</v>
      </c>
      <c r="EI11">
        <f>HLOOKUP(EI9,$G$9:$BE$15,5,FALSE)</f>
        <v>417</v>
      </c>
      <c r="EJ11">
        <f>HLOOKUP(EJ9,$G$9:$BE$15,5,FALSE)</f>
        <v>417</v>
      </c>
      <c r="EK11">
        <f>HLOOKUP(EK9,$G$9:$BE$15,5,FALSE)</f>
        <v>417</v>
      </c>
      <c r="EL11">
        <f>HLOOKUP(EL9,$G$9:$BE$15,5,FALSE)</f>
        <v>417</v>
      </c>
      <c r="EM11">
        <f>HLOOKUP(EM9,$G$9:$BE$15,5,FALSE)</f>
        <v>417</v>
      </c>
      <c r="EN11">
        <f>HLOOKUP(EN9,$G$9:$BE$15,5,FALSE)</f>
        <v>417</v>
      </c>
      <c r="EO11">
        <f>HLOOKUP(EO9,$G$9:$BE$15,5,FALSE)</f>
        <v>417</v>
      </c>
      <c r="EP11">
        <f>HLOOKUP(EP9,$G$9:$BE$15,5,FALSE)</f>
        <v>417</v>
      </c>
      <c r="EQ11">
        <f>HLOOKUP(EQ9,$G$9:$BE$15,5,FALSE)</f>
        <v>417</v>
      </c>
      <c r="ER11">
        <f>HLOOKUP(ER9,$G$9:$BE$15,5,FALSE)</f>
        <v>417</v>
      </c>
      <c r="ES11">
        <f>HLOOKUP(ES9,$G$9:$BE$15,5,FALSE)</f>
        <v>417</v>
      </c>
      <c r="ET11">
        <f>HLOOKUP(ET9,$G$9:$BE$15,5,FALSE)</f>
        <v>417</v>
      </c>
      <c r="EU11">
        <f>HLOOKUP(EU9,$G$9:$BE$15,5,FALSE)</f>
        <v>417</v>
      </c>
      <c r="EV11">
        <f>HLOOKUP(EV9,$G$9:$BE$15,5,FALSE)</f>
        <v>417</v>
      </c>
      <c r="EW11">
        <f>HLOOKUP(EW9,$G$9:$BE$15,5,FALSE)</f>
        <v>417</v>
      </c>
      <c r="EX11">
        <f>HLOOKUP(EX9,$G$9:$BE$15,5,FALSE)</f>
        <v>417</v>
      </c>
      <c r="EY11">
        <f>HLOOKUP(EY9,$G$9:$BE$15,5,FALSE)</f>
        <v>417</v>
      </c>
      <c r="EZ11">
        <f>HLOOKUP(EZ9,$G$9:$BE$15,5,FALSE)</f>
        <v>417</v>
      </c>
      <c r="FA11">
        <f>HLOOKUP(FA9,$G$9:$BE$15,5,FALSE)</f>
        <v>417</v>
      </c>
      <c r="FB11">
        <f>HLOOKUP(FB9,$G$9:$BE$15,5,FALSE)</f>
        <v>417</v>
      </c>
      <c r="FC11">
        <f>HLOOKUP(FC9,$G$9:$BE$15,5,FALSE)</f>
        <v>417</v>
      </c>
      <c r="FD11">
        <f>HLOOKUP(FD9,$G$9:$BE$15,5,FALSE)</f>
        <v>417</v>
      </c>
      <c r="FE11">
        <f>HLOOKUP(FE9,$G$9:$BE$15,5,FALSE)</f>
        <v>417</v>
      </c>
      <c r="FF11">
        <f>HLOOKUP(FF9,$G$9:$BE$15,5,FALSE)</f>
        <v>417</v>
      </c>
      <c r="FG11">
        <f>HLOOKUP(FG9,$G$9:$BE$15,5,FALSE)</f>
        <v>417</v>
      </c>
      <c r="FH11">
        <f>HLOOKUP(FH9,$G$9:$BE$15,5,FALSE)</f>
        <v>417</v>
      </c>
    </row>
    <row r="12" spans="2:164" x14ac:dyDescent="0.25">
      <c r="B12" s="19" t="s">
        <v>21</v>
      </c>
      <c r="C12" s="6">
        <f>VLOOKUP($C$10,$B$3:$D$6,2,FALSE)</f>
        <v>7</v>
      </c>
      <c r="E12" s="26"/>
      <c r="F12" s="25" t="s">
        <v>10</v>
      </c>
      <c r="G12" s="7">
        <f>$C$19-G11+$C$17*$C$14</f>
        <v>973</v>
      </c>
      <c r="H12" s="7">
        <f>$C$19-H11+$C$17*$C$14</f>
        <v>973</v>
      </c>
      <c r="I12" s="7">
        <f>$C$19-I11+$C$17*$C$14</f>
        <v>973</v>
      </c>
      <c r="J12" s="7">
        <f>$C$19-J11+$C$17*$C$14</f>
        <v>973</v>
      </c>
      <c r="K12" s="7">
        <f>$C$19-K11+$C$17*$C$14</f>
        <v>973</v>
      </c>
      <c r="L12" s="7">
        <f>$C$19-L11+$C$17*$C$14</f>
        <v>973</v>
      </c>
      <c r="M12" s="7">
        <f>$C$19-M11+$C$17*$C$14</f>
        <v>973</v>
      </c>
      <c r="N12" s="7">
        <f>$C$19-N11+$C$17*$C$14</f>
        <v>973</v>
      </c>
      <c r="O12" s="7">
        <f>$C$19-O11+$C$17*$C$14</f>
        <v>973</v>
      </c>
      <c r="P12" s="7">
        <f>$C$19-P11+$C$17*$C$14</f>
        <v>973</v>
      </c>
      <c r="Q12" s="7">
        <f>$C$19-Q11+$C$17*$C$14</f>
        <v>973</v>
      </c>
      <c r="R12" s="7">
        <f>$C$19-R11+$C$17*$C$14</f>
        <v>973</v>
      </c>
      <c r="S12" s="7">
        <f>$C$19-S11+$C$17*$C$14</f>
        <v>973</v>
      </c>
      <c r="T12" s="7">
        <f>$C$19-T11+$C$17*$C$14</f>
        <v>973</v>
      </c>
      <c r="U12" s="7">
        <f>$C$19-U11+$C$17*$C$14</f>
        <v>973</v>
      </c>
      <c r="V12" s="7">
        <f>$C$19-V11+$C$17*$C$14</f>
        <v>973</v>
      </c>
      <c r="W12" s="7">
        <f>$C$19-W11+$C$17*$C$14</f>
        <v>973</v>
      </c>
      <c r="X12" s="7">
        <f>$C$19-X11+$C$17*$C$14</f>
        <v>973</v>
      </c>
      <c r="Y12" s="7">
        <f>$C$19-Y11+$C$17*$C$14</f>
        <v>973</v>
      </c>
      <c r="Z12" s="7">
        <f>$C$19-Z11+$C$17*$C$14</f>
        <v>973</v>
      </c>
      <c r="AA12" s="7">
        <f>$C$19-AA11+$C$17*$C$14</f>
        <v>973</v>
      </c>
      <c r="AB12" s="7">
        <f>$C$19-AB11+$C$17*$C$14</f>
        <v>973</v>
      </c>
      <c r="AC12" s="7">
        <f>$C$19-AC11+$C$17*$C$14</f>
        <v>973</v>
      </c>
      <c r="AD12" s="7">
        <f>$C$19-AD11+$C$17*$C$14</f>
        <v>973</v>
      </c>
      <c r="AE12" s="7">
        <f>$C$19-AE11+$C$17*$C$14</f>
        <v>973</v>
      </c>
      <c r="AF12" s="7">
        <f>$C$19-AF11+$C$17*$C$14</f>
        <v>973</v>
      </c>
      <c r="AG12" s="7">
        <f>$C$19-AG11+$C$17*$C$14</f>
        <v>973</v>
      </c>
      <c r="AH12" s="7">
        <f>$C$19-AH11+$C$17*$C$14</f>
        <v>973</v>
      </c>
      <c r="AI12" s="7">
        <f>$C$19-AI11+$C$17*$C$14</f>
        <v>973</v>
      </c>
      <c r="AJ12" s="7">
        <f>$C$19-AJ11+$C$17*$C$14</f>
        <v>973</v>
      </c>
      <c r="AK12" s="7">
        <f>$C$19-AK11+$C$17*$C$14</f>
        <v>973</v>
      </c>
      <c r="AL12" s="7">
        <f>$C$19-AL11+$C$17*$C$14</f>
        <v>973</v>
      </c>
      <c r="AM12" s="7">
        <f>$C$19-AM11+$C$17*$C$14</f>
        <v>973</v>
      </c>
      <c r="AN12" s="7">
        <f>$C$19-AN11+$C$17*$C$14</f>
        <v>973</v>
      </c>
      <c r="AO12" s="7">
        <f>$C$19-AO11+$C$17*$C$14</f>
        <v>973</v>
      </c>
      <c r="AP12" s="7">
        <f>$C$19-AP11+$C$17*$C$14</f>
        <v>973</v>
      </c>
      <c r="AQ12" s="7">
        <f>$C$19-AQ11+$C$17*$C$14</f>
        <v>973</v>
      </c>
      <c r="AR12" s="7">
        <f>$C$19-AR11+$C$17*$C$14</f>
        <v>973</v>
      </c>
      <c r="AS12" s="7">
        <f>$C$19-AS11+$C$17*$C$14</f>
        <v>973</v>
      </c>
      <c r="AT12" s="7">
        <f>$C$19-AT11+$C$17*$C$14</f>
        <v>973</v>
      </c>
      <c r="AU12" s="7">
        <f>$C$19-AU11+$C$17*$C$14</f>
        <v>973</v>
      </c>
      <c r="AV12" s="7">
        <f>$C$19-AV11+$C$17*$C$14</f>
        <v>973</v>
      </c>
      <c r="AW12" s="7">
        <f>$C$19-AW11+$C$17*$C$14</f>
        <v>973</v>
      </c>
      <c r="AX12" s="7">
        <f>$C$19-AX11+$C$17*$C$14</f>
        <v>973</v>
      </c>
      <c r="AY12" s="7">
        <f>$C$19-AY11+$C$17*$C$14</f>
        <v>973</v>
      </c>
      <c r="AZ12" s="7">
        <f>$C$19-AZ11+$C$17*$C$14</f>
        <v>973</v>
      </c>
      <c r="BA12" s="7">
        <f>$C$19-BA11+$C$17*$C$14</f>
        <v>973</v>
      </c>
      <c r="BB12" s="7">
        <f>$C$19-BB11+$C$17*$C$14</f>
        <v>973</v>
      </c>
      <c r="BC12" s="7">
        <f>$C$19-BC11+$C$17*$C$14</f>
        <v>973</v>
      </c>
      <c r="BD12" s="7">
        <f>$C$19-BD11+$C$17*$C$14</f>
        <v>973</v>
      </c>
      <c r="BE12" s="6">
        <f>$C$19-BE11+$C$17*$C$14</f>
        <v>973</v>
      </c>
    </row>
    <row r="13" spans="2:164" x14ac:dyDescent="0.25">
      <c r="B13" s="19" t="s">
        <v>20</v>
      </c>
      <c r="C13" s="6">
        <f>VLOOKUP($C$10,$B$3:$E$6,4,FALSE)</f>
        <v>3</v>
      </c>
      <c r="E13" s="26"/>
      <c r="F13" s="25" t="s">
        <v>8</v>
      </c>
      <c r="G13" s="7">
        <f>G10-$C$17*7</f>
        <v>417</v>
      </c>
      <c r="H13" s="7">
        <f>H10-$C$17*7</f>
        <v>417</v>
      </c>
      <c r="I13" s="7">
        <f>I10-$C$17*7</f>
        <v>417</v>
      </c>
      <c r="J13" s="7">
        <f>J10-$C$17*7</f>
        <v>417</v>
      </c>
      <c r="K13" s="7">
        <f>K10-$C$17*7</f>
        <v>417</v>
      </c>
      <c r="L13" s="7">
        <f>L10-$C$17*7</f>
        <v>417</v>
      </c>
      <c r="M13" s="7">
        <f>M10-$C$17*7</f>
        <v>417</v>
      </c>
      <c r="N13" s="7">
        <f>N10-$C$17*7</f>
        <v>417</v>
      </c>
      <c r="O13" s="7">
        <f>O10-$C$17*7</f>
        <v>417</v>
      </c>
      <c r="P13" s="7">
        <f>P10-$C$17*7</f>
        <v>417</v>
      </c>
      <c r="Q13" s="7">
        <f>Q10-$C$17*7</f>
        <v>417</v>
      </c>
      <c r="R13" s="7">
        <f>R10-$C$17*7</f>
        <v>417</v>
      </c>
      <c r="S13" s="7">
        <f>S10-$C$17*7</f>
        <v>417</v>
      </c>
      <c r="T13" s="7">
        <f>T10-$C$17*7</f>
        <v>417</v>
      </c>
      <c r="U13" s="7">
        <f>U10-$C$17*7</f>
        <v>417</v>
      </c>
      <c r="V13" s="7">
        <f>V10-$C$17*7</f>
        <v>417</v>
      </c>
      <c r="W13" s="7">
        <f>W10-$C$17*7</f>
        <v>417</v>
      </c>
      <c r="X13" s="7">
        <f>X10-$C$17*7</f>
        <v>417</v>
      </c>
      <c r="Y13" s="7">
        <f>Y10-$C$17*7</f>
        <v>417</v>
      </c>
      <c r="Z13" s="7">
        <f>Z10-$C$17*7</f>
        <v>417</v>
      </c>
      <c r="AA13" s="7">
        <f>AA10-$C$17*7</f>
        <v>417</v>
      </c>
      <c r="AB13" s="7">
        <f>AB10-$C$17*7</f>
        <v>417</v>
      </c>
      <c r="AC13" s="7">
        <f>AC10-$C$17*7</f>
        <v>417</v>
      </c>
      <c r="AD13" s="7">
        <f>AD10-$C$17*7</f>
        <v>417</v>
      </c>
      <c r="AE13" s="7">
        <f>AE10-$C$17*7</f>
        <v>417</v>
      </c>
      <c r="AF13" s="7">
        <f>AF10-$C$17*7</f>
        <v>417</v>
      </c>
      <c r="AG13" s="7">
        <f>AG10-$C$17*7</f>
        <v>417</v>
      </c>
      <c r="AH13" s="7">
        <f>AH10-$C$17*7</f>
        <v>417</v>
      </c>
      <c r="AI13" s="7">
        <f>AI10-$C$17*7</f>
        <v>417</v>
      </c>
      <c r="AJ13" s="7">
        <f>AJ10-$C$17*7</f>
        <v>417</v>
      </c>
      <c r="AK13" s="7">
        <f>AK10-$C$17*7</f>
        <v>417</v>
      </c>
      <c r="AL13" s="7">
        <f>AL10-$C$17*7</f>
        <v>417</v>
      </c>
      <c r="AM13" s="7">
        <f>AM10-$C$17*7</f>
        <v>417</v>
      </c>
      <c r="AN13" s="7">
        <f>AN10-$C$17*7</f>
        <v>417</v>
      </c>
      <c r="AO13" s="7">
        <f>AO10-$C$17*7</f>
        <v>417</v>
      </c>
      <c r="AP13" s="7">
        <f>AP10-$C$17*7</f>
        <v>417</v>
      </c>
      <c r="AQ13" s="7">
        <f>AQ10-$C$17*7</f>
        <v>417</v>
      </c>
      <c r="AR13" s="7">
        <f>AR10-$C$17*7</f>
        <v>417</v>
      </c>
      <c r="AS13" s="7">
        <f>AS10-$C$17*7</f>
        <v>417</v>
      </c>
      <c r="AT13" s="7">
        <f>AT10-$C$17*7</f>
        <v>417</v>
      </c>
      <c r="AU13" s="7">
        <f>AU10-$C$17*7</f>
        <v>417</v>
      </c>
      <c r="AV13" s="7">
        <f>AV10-$C$17*7</f>
        <v>417</v>
      </c>
      <c r="AW13" s="7">
        <f>AW10-$C$17*7</f>
        <v>417</v>
      </c>
      <c r="AX13" s="7">
        <f>AX10-$C$17*7</f>
        <v>417</v>
      </c>
      <c r="AY13" s="7">
        <f>AY10-$C$17*7</f>
        <v>417</v>
      </c>
      <c r="AZ13" s="7">
        <f>AZ10-$C$17*7</f>
        <v>417</v>
      </c>
      <c r="BA13" s="7">
        <f>BA10-$C$17*7</f>
        <v>417</v>
      </c>
      <c r="BB13" s="7">
        <f>BB10-$C$17*7</f>
        <v>417</v>
      </c>
      <c r="BC13" s="7">
        <f>BC10-$C$17*7</f>
        <v>417</v>
      </c>
      <c r="BD13" s="7">
        <f>BD10-$C$17*7</f>
        <v>417</v>
      </c>
      <c r="BE13" s="6">
        <f>BE10-$C$17*7</f>
        <v>417</v>
      </c>
    </row>
    <row r="14" spans="2:164" ht="15.75" thickBot="1" x14ac:dyDescent="0.3">
      <c r="B14" s="18" t="s">
        <v>19</v>
      </c>
      <c r="C14" s="3">
        <f>VLOOKUP($C$10,$B$3:$F$6,5,FALSE)</f>
        <v>2</v>
      </c>
      <c r="E14" s="26"/>
      <c r="F14" s="25" t="s">
        <v>6</v>
      </c>
      <c r="G14" s="7">
        <f>$C$19</f>
        <v>1390</v>
      </c>
      <c r="H14" s="7">
        <f>$C$19</f>
        <v>1390</v>
      </c>
      <c r="I14" s="7">
        <f>$C$19</f>
        <v>1390</v>
      </c>
      <c r="J14" s="7">
        <f>$C$19</f>
        <v>1390</v>
      </c>
      <c r="K14" s="7">
        <f>$C$19</f>
        <v>1390</v>
      </c>
      <c r="L14" s="7">
        <f>$C$19</f>
        <v>1390</v>
      </c>
      <c r="M14" s="7">
        <f>$C$19</f>
        <v>1390</v>
      </c>
      <c r="N14" s="7">
        <f>$C$19</f>
        <v>1390</v>
      </c>
      <c r="O14" s="7">
        <f>$C$19</f>
        <v>1390</v>
      </c>
      <c r="P14" s="7">
        <f>$C$19</f>
        <v>1390</v>
      </c>
      <c r="Q14" s="7">
        <f>$C$19</f>
        <v>1390</v>
      </c>
      <c r="R14" s="7">
        <f>$C$19</f>
        <v>1390</v>
      </c>
      <c r="S14" s="7">
        <f>$C$19</f>
        <v>1390</v>
      </c>
      <c r="T14" s="7">
        <f>$C$19</f>
        <v>1390</v>
      </c>
      <c r="U14" s="7">
        <f>$C$19</f>
        <v>1390</v>
      </c>
      <c r="V14" s="7">
        <f>$C$19</f>
        <v>1390</v>
      </c>
      <c r="W14" s="7">
        <f>$C$19</f>
        <v>1390</v>
      </c>
      <c r="X14" s="7">
        <f>$C$19</f>
        <v>1390</v>
      </c>
      <c r="Y14" s="7">
        <f>$C$19</f>
        <v>1390</v>
      </c>
      <c r="Z14" s="7">
        <f>$C$19</f>
        <v>1390</v>
      </c>
      <c r="AA14" s="7">
        <f>$C$19</f>
        <v>1390</v>
      </c>
      <c r="AB14" s="7">
        <f>$C$19</f>
        <v>1390</v>
      </c>
      <c r="AC14" s="7">
        <f>$C$19</f>
        <v>1390</v>
      </c>
      <c r="AD14" s="7">
        <f>$C$19</f>
        <v>1390</v>
      </c>
      <c r="AE14" s="7">
        <f>$C$19</f>
        <v>1390</v>
      </c>
      <c r="AF14" s="7">
        <f>$C$19</f>
        <v>1390</v>
      </c>
      <c r="AG14" s="7">
        <f>$C$19</f>
        <v>1390</v>
      </c>
      <c r="AH14" s="7">
        <f>$C$19</f>
        <v>1390</v>
      </c>
      <c r="AI14" s="7">
        <f>$C$19</f>
        <v>1390</v>
      </c>
      <c r="AJ14" s="7">
        <f>$C$19</f>
        <v>1390</v>
      </c>
      <c r="AK14" s="7">
        <f>$C$19</f>
        <v>1390</v>
      </c>
      <c r="AL14" s="7">
        <f>$C$19</f>
        <v>1390</v>
      </c>
      <c r="AM14" s="7">
        <f>$C$19</f>
        <v>1390</v>
      </c>
      <c r="AN14" s="7">
        <f>$C$19</f>
        <v>1390</v>
      </c>
      <c r="AO14" s="7">
        <f>$C$19</f>
        <v>1390</v>
      </c>
      <c r="AP14" s="7">
        <f>$C$19</f>
        <v>1390</v>
      </c>
      <c r="AQ14" s="7">
        <f>$C$19</f>
        <v>1390</v>
      </c>
      <c r="AR14" s="7">
        <f>$C$19</f>
        <v>1390</v>
      </c>
      <c r="AS14" s="7">
        <f>$C$19</f>
        <v>1390</v>
      </c>
      <c r="AT14" s="7">
        <f>$C$19</f>
        <v>1390</v>
      </c>
      <c r="AU14" s="7">
        <f>$C$19</f>
        <v>1390</v>
      </c>
      <c r="AV14" s="7">
        <f>$C$19</f>
        <v>1390</v>
      </c>
      <c r="AW14" s="7">
        <f>$C$19</f>
        <v>1390</v>
      </c>
      <c r="AX14" s="7">
        <f>$C$19</f>
        <v>1390</v>
      </c>
      <c r="AY14" s="7">
        <f>$C$19</f>
        <v>1390</v>
      </c>
      <c r="AZ14" s="7">
        <f>$C$19</f>
        <v>1390</v>
      </c>
      <c r="BA14" s="7">
        <f>$C$19</f>
        <v>1390</v>
      </c>
      <c r="BB14" s="7">
        <f>$C$19</f>
        <v>1390</v>
      </c>
      <c r="BC14" s="7">
        <f>$C$19</f>
        <v>1390</v>
      </c>
      <c r="BD14" s="7">
        <f>$C$19</f>
        <v>1390</v>
      </c>
      <c r="BE14" s="6">
        <f>$C$19</f>
        <v>1390</v>
      </c>
    </row>
    <row r="15" spans="2:164" ht="15.75" thickBot="1" x14ac:dyDescent="0.3">
      <c r="E15" s="24"/>
      <c r="F15" s="23" t="s">
        <v>5</v>
      </c>
      <c r="G15" s="4">
        <f>$C$18</f>
        <v>417</v>
      </c>
      <c r="H15" s="4">
        <f>$C$18</f>
        <v>417</v>
      </c>
      <c r="I15" s="4">
        <f>$C$18</f>
        <v>417</v>
      </c>
      <c r="J15" s="4">
        <f>$C$18</f>
        <v>417</v>
      </c>
      <c r="K15" s="4">
        <f>$C$18</f>
        <v>417</v>
      </c>
      <c r="L15" s="4">
        <f>$C$18</f>
        <v>417</v>
      </c>
      <c r="M15" s="4">
        <f>$C$18</f>
        <v>417</v>
      </c>
      <c r="N15" s="4">
        <f>$C$18</f>
        <v>417</v>
      </c>
      <c r="O15" s="4">
        <f>$C$18</f>
        <v>417</v>
      </c>
      <c r="P15" s="4">
        <f>$C$18</f>
        <v>417</v>
      </c>
      <c r="Q15" s="4">
        <f>$C$18</f>
        <v>417</v>
      </c>
      <c r="R15" s="4">
        <f>$C$18</f>
        <v>417</v>
      </c>
      <c r="S15" s="4">
        <f>$C$18</f>
        <v>417</v>
      </c>
      <c r="T15" s="4">
        <f>$C$18</f>
        <v>417</v>
      </c>
      <c r="U15" s="4">
        <f>$C$18</f>
        <v>417</v>
      </c>
      <c r="V15" s="4">
        <f>$C$18</f>
        <v>417</v>
      </c>
      <c r="W15" s="4">
        <f>$C$18</f>
        <v>417</v>
      </c>
      <c r="X15" s="4">
        <f>$C$18</f>
        <v>417</v>
      </c>
      <c r="Y15" s="4">
        <f>$C$18</f>
        <v>417</v>
      </c>
      <c r="Z15" s="4">
        <f>$C$18</f>
        <v>417</v>
      </c>
      <c r="AA15" s="4">
        <f>$C$18</f>
        <v>417</v>
      </c>
      <c r="AB15" s="4">
        <f>$C$18</f>
        <v>417</v>
      </c>
      <c r="AC15" s="4">
        <f>$C$18</f>
        <v>417</v>
      </c>
      <c r="AD15" s="4">
        <f>$C$18</f>
        <v>417</v>
      </c>
      <c r="AE15" s="4">
        <f>$C$18</f>
        <v>417</v>
      </c>
      <c r="AF15" s="4">
        <f>$C$18</f>
        <v>417</v>
      </c>
      <c r="AG15" s="4">
        <f>$C$18</f>
        <v>417</v>
      </c>
      <c r="AH15" s="4">
        <f>$C$18</f>
        <v>417</v>
      </c>
      <c r="AI15" s="4">
        <f>$C$18</f>
        <v>417</v>
      </c>
      <c r="AJ15" s="4">
        <f>$C$18</f>
        <v>417</v>
      </c>
      <c r="AK15" s="4">
        <f>$C$18</f>
        <v>417</v>
      </c>
      <c r="AL15" s="4">
        <f>$C$18</f>
        <v>417</v>
      </c>
      <c r="AM15" s="4">
        <f>$C$18</f>
        <v>417</v>
      </c>
      <c r="AN15" s="4">
        <f>$C$18</f>
        <v>417</v>
      </c>
      <c r="AO15" s="4">
        <f>$C$18</f>
        <v>417</v>
      </c>
      <c r="AP15" s="4">
        <f>$C$18</f>
        <v>417</v>
      </c>
      <c r="AQ15" s="4">
        <f>$C$18</f>
        <v>417</v>
      </c>
      <c r="AR15" s="4">
        <f>$C$18</f>
        <v>417</v>
      </c>
      <c r="AS15" s="4">
        <f>$C$18</f>
        <v>417</v>
      </c>
      <c r="AT15" s="4">
        <f>$C$18</f>
        <v>417</v>
      </c>
      <c r="AU15" s="4">
        <f>$C$18</f>
        <v>417</v>
      </c>
      <c r="AV15" s="4">
        <f>$C$18</f>
        <v>417</v>
      </c>
      <c r="AW15" s="4">
        <f>$C$18</f>
        <v>417</v>
      </c>
      <c r="AX15" s="4">
        <f>$C$18</f>
        <v>417</v>
      </c>
      <c r="AY15" s="4">
        <f>$C$18</f>
        <v>417</v>
      </c>
      <c r="AZ15" s="4">
        <f>$C$18</f>
        <v>417</v>
      </c>
      <c r="BA15" s="4">
        <f>$C$18</f>
        <v>417</v>
      </c>
      <c r="BB15" s="4">
        <f>$C$18</f>
        <v>417</v>
      </c>
      <c r="BC15" s="4">
        <f>$C$18</f>
        <v>417</v>
      </c>
      <c r="BD15" s="4">
        <f>$C$18</f>
        <v>417</v>
      </c>
      <c r="BE15" s="3">
        <f>$C$18</f>
        <v>417</v>
      </c>
    </row>
    <row r="16" spans="2:164" ht="15.75" thickBot="1" x14ac:dyDescent="0.3">
      <c r="B16" s="22" t="s">
        <v>18</v>
      </c>
      <c r="C16" s="21"/>
    </row>
    <row r="17" spans="2:3" x14ac:dyDescent="0.25">
      <c r="B17" s="20" t="s">
        <v>17</v>
      </c>
      <c r="C17" s="14">
        <f>ROUNDUP(C9/C11,0)</f>
        <v>139</v>
      </c>
    </row>
    <row r="18" spans="2:3" x14ac:dyDescent="0.25">
      <c r="B18" s="19" t="s">
        <v>5</v>
      </c>
      <c r="C18" s="6">
        <f>C17*C13</f>
        <v>417</v>
      </c>
    </row>
    <row r="19" spans="2:3" ht="15.75" thickBot="1" x14ac:dyDescent="0.3">
      <c r="B19" s="18" t="s">
        <v>6</v>
      </c>
      <c r="C19" s="3">
        <f>C18+C17*C12</f>
        <v>1390</v>
      </c>
    </row>
    <row r="50" spans="5:164" ht="15.75" thickBot="1" x14ac:dyDescent="0.3"/>
    <row r="51" spans="5:164" ht="15" customHeight="1" x14ac:dyDescent="0.25">
      <c r="E51" s="17" t="s">
        <v>16</v>
      </c>
      <c r="F51" s="16" t="s">
        <v>15</v>
      </c>
      <c r="G51" s="15">
        <v>1</v>
      </c>
      <c r="H51" s="15">
        <v>2</v>
      </c>
      <c r="I51" s="15">
        <v>3</v>
      </c>
      <c r="J51" s="15">
        <v>4</v>
      </c>
      <c r="K51" s="15">
        <v>5</v>
      </c>
      <c r="L51" s="15">
        <v>6</v>
      </c>
      <c r="M51" s="15">
        <v>7</v>
      </c>
      <c r="N51" s="15">
        <v>8</v>
      </c>
      <c r="O51" s="15">
        <v>9</v>
      </c>
      <c r="P51" s="15">
        <v>10</v>
      </c>
      <c r="Q51" s="15">
        <v>11</v>
      </c>
      <c r="R51" s="15">
        <v>12</v>
      </c>
      <c r="S51" s="15">
        <v>13</v>
      </c>
      <c r="T51" s="15">
        <v>14</v>
      </c>
      <c r="U51" s="15">
        <v>15</v>
      </c>
      <c r="V51" s="15">
        <v>16</v>
      </c>
      <c r="W51" s="15">
        <v>17</v>
      </c>
      <c r="X51" s="15">
        <v>18</v>
      </c>
      <c r="Y51" s="15">
        <v>19</v>
      </c>
      <c r="Z51" s="15">
        <v>20</v>
      </c>
      <c r="AA51" s="15">
        <v>21</v>
      </c>
      <c r="AB51" s="15">
        <v>22</v>
      </c>
      <c r="AC51" s="15">
        <v>23</v>
      </c>
      <c r="AD51" s="15">
        <v>24</v>
      </c>
      <c r="AE51" s="15">
        <v>25</v>
      </c>
      <c r="AF51" s="15">
        <v>26</v>
      </c>
      <c r="AG51" s="15">
        <v>27</v>
      </c>
      <c r="AH51" s="15">
        <v>28</v>
      </c>
      <c r="AI51" s="15">
        <v>29</v>
      </c>
      <c r="AJ51" s="15">
        <v>30</v>
      </c>
      <c r="AK51" s="15">
        <v>31</v>
      </c>
      <c r="AL51" s="15">
        <v>32</v>
      </c>
      <c r="AM51" s="15">
        <v>33</v>
      </c>
      <c r="AN51" s="15">
        <v>34</v>
      </c>
      <c r="AO51" s="15">
        <v>35</v>
      </c>
      <c r="AP51" s="15">
        <v>36</v>
      </c>
      <c r="AQ51" s="15">
        <v>37</v>
      </c>
      <c r="AR51" s="15">
        <v>38</v>
      </c>
      <c r="AS51" s="15">
        <v>39</v>
      </c>
      <c r="AT51" s="15">
        <v>40</v>
      </c>
      <c r="AU51" s="15">
        <v>41</v>
      </c>
      <c r="AV51" s="15">
        <v>42</v>
      </c>
      <c r="AW51" s="15">
        <v>43</v>
      </c>
      <c r="AX51" s="15">
        <v>44</v>
      </c>
      <c r="AY51" s="15">
        <v>45</v>
      </c>
      <c r="AZ51" s="15">
        <v>46</v>
      </c>
      <c r="BA51" s="15">
        <v>47</v>
      </c>
      <c r="BB51" s="15">
        <v>48</v>
      </c>
      <c r="BC51" s="15">
        <v>49</v>
      </c>
      <c r="BD51" s="15">
        <v>50</v>
      </c>
      <c r="BE51" s="14">
        <v>51</v>
      </c>
      <c r="BK51" t="s">
        <v>15</v>
      </c>
      <c r="BL51">
        <v>1</v>
      </c>
      <c r="BM51">
        <v>2</v>
      </c>
      <c r="BN51">
        <v>2</v>
      </c>
      <c r="BO51">
        <v>3</v>
      </c>
      <c r="BP51">
        <v>3</v>
      </c>
      <c r="BQ51">
        <v>4</v>
      </c>
      <c r="BR51">
        <v>4</v>
      </c>
      <c r="BS51">
        <v>5</v>
      </c>
      <c r="BT51">
        <v>5</v>
      </c>
      <c r="BU51">
        <v>6</v>
      </c>
      <c r="BV51">
        <v>6</v>
      </c>
      <c r="BW51">
        <v>7</v>
      </c>
      <c r="BX51">
        <v>7</v>
      </c>
      <c r="BY51">
        <v>8</v>
      </c>
      <c r="BZ51">
        <v>8</v>
      </c>
      <c r="CA51">
        <v>9</v>
      </c>
      <c r="CB51">
        <v>9</v>
      </c>
      <c r="CC51">
        <v>10</v>
      </c>
      <c r="CD51">
        <v>10</v>
      </c>
      <c r="CE51">
        <v>11</v>
      </c>
      <c r="CF51">
        <v>11</v>
      </c>
      <c r="CG51">
        <v>12</v>
      </c>
      <c r="CH51">
        <v>12</v>
      </c>
      <c r="CI51">
        <v>13</v>
      </c>
      <c r="CJ51">
        <v>13</v>
      </c>
      <c r="CK51">
        <v>14</v>
      </c>
      <c r="CL51">
        <v>14</v>
      </c>
      <c r="CM51">
        <v>15</v>
      </c>
      <c r="CN51">
        <v>15</v>
      </c>
      <c r="CO51">
        <v>16</v>
      </c>
      <c r="CP51">
        <v>16</v>
      </c>
      <c r="CQ51">
        <v>17</v>
      </c>
      <c r="CR51">
        <v>17</v>
      </c>
      <c r="CS51">
        <v>18</v>
      </c>
      <c r="CT51">
        <v>18</v>
      </c>
      <c r="CU51">
        <v>19</v>
      </c>
      <c r="CV51">
        <v>19</v>
      </c>
      <c r="CW51">
        <v>20</v>
      </c>
      <c r="CX51">
        <v>20</v>
      </c>
      <c r="CY51">
        <v>21</v>
      </c>
      <c r="CZ51">
        <v>21</v>
      </c>
      <c r="DA51">
        <v>22</v>
      </c>
      <c r="DB51">
        <v>22</v>
      </c>
      <c r="DC51">
        <v>23</v>
      </c>
      <c r="DD51">
        <v>23</v>
      </c>
      <c r="DE51">
        <v>24</v>
      </c>
      <c r="DF51">
        <v>24</v>
      </c>
      <c r="DG51">
        <v>25</v>
      </c>
      <c r="DH51">
        <v>25</v>
      </c>
      <c r="DI51">
        <v>26</v>
      </c>
      <c r="DJ51">
        <v>26</v>
      </c>
      <c r="DK51">
        <v>27</v>
      </c>
      <c r="DL51">
        <v>27</v>
      </c>
      <c r="DM51">
        <v>28</v>
      </c>
      <c r="DN51">
        <v>28</v>
      </c>
      <c r="DO51">
        <v>29</v>
      </c>
      <c r="DP51">
        <v>29</v>
      </c>
      <c r="DQ51">
        <v>30</v>
      </c>
      <c r="DR51">
        <v>30</v>
      </c>
      <c r="DS51">
        <v>31</v>
      </c>
      <c r="DT51">
        <v>31</v>
      </c>
      <c r="DU51">
        <v>32</v>
      </c>
      <c r="DV51">
        <v>32</v>
      </c>
      <c r="DW51">
        <v>33</v>
      </c>
      <c r="DX51">
        <v>33</v>
      </c>
      <c r="DY51">
        <v>34</v>
      </c>
      <c r="DZ51">
        <v>34</v>
      </c>
      <c r="EA51">
        <v>35</v>
      </c>
      <c r="EB51">
        <v>35</v>
      </c>
      <c r="EC51">
        <v>36</v>
      </c>
      <c r="ED51">
        <v>36</v>
      </c>
      <c r="EE51">
        <v>37</v>
      </c>
      <c r="EF51">
        <v>37</v>
      </c>
      <c r="EG51">
        <v>38</v>
      </c>
      <c r="EH51">
        <v>38</v>
      </c>
      <c r="EI51">
        <v>39</v>
      </c>
      <c r="EJ51">
        <v>39</v>
      </c>
      <c r="EK51">
        <v>40</v>
      </c>
      <c r="EL51">
        <v>40</v>
      </c>
      <c r="EM51">
        <v>41</v>
      </c>
      <c r="EN51">
        <v>41</v>
      </c>
      <c r="EO51">
        <v>42</v>
      </c>
      <c r="EP51">
        <v>42</v>
      </c>
      <c r="EQ51">
        <v>43</v>
      </c>
      <c r="ER51">
        <v>43</v>
      </c>
      <c r="ES51">
        <v>44</v>
      </c>
      <c r="ET51">
        <v>44</v>
      </c>
      <c r="EU51">
        <v>45</v>
      </c>
      <c r="EV51">
        <v>45</v>
      </c>
      <c r="EW51">
        <v>46</v>
      </c>
      <c r="EX51">
        <v>46</v>
      </c>
      <c r="EY51">
        <v>47</v>
      </c>
      <c r="EZ51">
        <v>47</v>
      </c>
      <c r="FA51">
        <v>48</v>
      </c>
      <c r="FB51">
        <v>48</v>
      </c>
      <c r="FC51">
        <v>49</v>
      </c>
      <c r="FD51">
        <v>49</v>
      </c>
      <c r="FE51">
        <v>50</v>
      </c>
      <c r="FF51">
        <v>50</v>
      </c>
      <c r="FG51">
        <v>51</v>
      </c>
      <c r="FH51">
        <v>51</v>
      </c>
    </row>
    <row r="52" spans="5:164" x14ac:dyDescent="0.25">
      <c r="E52" s="12"/>
      <c r="F52" s="13" t="s">
        <v>14</v>
      </c>
      <c r="G52" s="7">
        <f>$C$19</f>
        <v>1390</v>
      </c>
      <c r="H52" s="7">
        <f>IF(G58=0,G55+G54,G55)</f>
        <v>324</v>
      </c>
      <c r="I52" s="7">
        <f>IF(H58=0,H55+H54,H55)</f>
        <v>1390</v>
      </c>
      <c r="J52" s="7">
        <f>IF(I58=0,I55+I54,I55)</f>
        <v>135</v>
      </c>
      <c r="K52" s="7">
        <f>IF(J58=0,J55+J54,J55)</f>
        <v>1390</v>
      </c>
      <c r="L52" s="7">
        <f>IF(K58=0,K55+K54,K55)</f>
        <v>402</v>
      </c>
      <c r="M52" s="7">
        <f>IF(L58=0,L55+L54,L55)</f>
        <v>487</v>
      </c>
      <c r="N52" s="7">
        <f>IF(M58=0,M55+M54,M55)</f>
        <v>533</v>
      </c>
      <c r="O52" s="7">
        <f>IF(N58=0,N55+N54,N55)</f>
        <v>429</v>
      </c>
      <c r="P52" s="7">
        <f>IF(O58=0,O55+O54,O55)</f>
        <v>1390</v>
      </c>
      <c r="Q52" s="7">
        <f>IF(P58=0,P55+P54,P55)</f>
        <v>1390</v>
      </c>
      <c r="R52" s="7">
        <f>IF(Q58=0,Q55+Q54,Q55)</f>
        <v>1390</v>
      </c>
      <c r="S52" s="7">
        <f>IF(R58=0,R55+R54,R55)</f>
        <v>1390</v>
      </c>
      <c r="T52" s="7">
        <f>IF(S58=0,S55+S54,S55)</f>
        <v>495</v>
      </c>
      <c r="U52" s="7">
        <f>IF(T58=0,T55+T54,T55)</f>
        <v>317</v>
      </c>
      <c r="V52" s="7">
        <f>IF(U58=0,U55+U54,U55)</f>
        <v>1390.0000000000002</v>
      </c>
      <c r="W52" s="7">
        <f>IF(V58=0,V55+V54,V55)</f>
        <v>1390</v>
      </c>
      <c r="X52" s="7">
        <f>IF(W58=0,W55+W54,W55)</f>
        <v>1390</v>
      </c>
      <c r="Y52" s="7">
        <f>IF(X58=0,X55+X54,X55)</f>
        <v>363</v>
      </c>
      <c r="Z52" s="7">
        <f>IF(Y58=0,Y55+Y54,Y55)</f>
        <v>527</v>
      </c>
      <c r="AA52" s="7">
        <f>IF(Z58=0,Z55+Z54,Z55)</f>
        <v>1390</v>
      </c>
      <c r="AB52" s="7">
        <f>IF(AA58=0,AA55+AA54,AA55)</f>
        <v>1390</v>
      </c>
      <c r="AC52" s="7">
        <f>IF(AB58=0,AB55+AB54,AB55)</f>
        <v>1390</v>
      </c>
      <c r="AD52" s="7">
        <f>IF(AC58=0,AC55+AC54,AC55)</f>
        <v>499</v>
      </c>
      <c r="AE52" s="7">
        <f>IF(AD58=0,AD55+AD54,AD55)</f>
        <v>167</v>
      </c>
      <c r="AF52" s="7">
        <f>IF(AE58=0,AE55+AE54,AE55)</f>
        <v>1390</v>
      </c>
      <c r="AG52" s="7">
        <f>IF(AF58=0,AF55+AF54,AF55)</f>
        <v>1390</v>
      </c>
      <c r="AH52" s="7">
        <f>IF(AG58=0,AG55+AG54,AG55)</f>
        <v>1390</v>
      </c>
      <c r="AI52" s="7">
        <f>IF(AH58=0,AH55+AH54,AH55)</f>
        <v>1390</v>
      </c>
      <c r="AJ52" s="7">
        <f>IF(AI58=0,AI55+AI54,AI55)</f>
        <v>1390</v>
      </c>
      <c r="AK52" s="7">
        <f>IF(AJ58=0,AJ55+AJ54,AJ55)</f>
        <v>1390</v>
      </c>
      <c r="AL52" s="7">
        <f>IF(AK58=0,AK55+AK54,AK55)</f>
        <v>313</v>
      </c>
      <c r="AM52" s="7">
        <f>IF(AL58=0,AL55+AL54,AL55)</f>
        <v>570</v>
      </c>
      <c r="AN52" s="7">
        <f>IF(AM58=0,AM55+AM54,AM55)</f>
        <v>1390</v>
      </c>
      <c r="AO52" s="7">
        <f>IF(AN58=0,AN55+AN54,AN55)</f>
        <v>394</v>
      </c>
      <c r="AP52" s="7">
        <f>IF(AO58=0,AO55+AO54,AO55)</f>
        <v>357</v>
      </c>
      <c r="AQ52" s="7">
        <f>IF(AP58=0,AP55+AP54,AP55)</f>
        <v>216.00000000000023</v>
      </c>
      <c r="AR52" s="7">
        <f>IF(AQ58=0,AQ55+AQ54,AQ55)</f>
        <v>446.99999999999977</v>
      </c>
      <c r="AS52" s="7">
        <f>IF(AR58=0,AR55+AR54,AR55)</f>
        <v>1390</v>
      </c>
      <c r="AT52" s="7">
        <f>IF(AS58=0,AS55+AS54,AS55)</f>
        <v>1390</v>
      </c>
      <c r="AU52" s="7">
        <f>IF(AT58=0,AT55+AT54,AT55)</f>
        <v>1390</v>
      </c>
      <c r="AV52" s="7">
        <f>IF(AU58=0,AU55+AU54,AU55)</f>
        <v>602</v>
      </c>
      <c r="AW52" s="7">
        <f>IF(AV58=0,AV55+AV54,AV55)</f>
        <v>384.99999999999989</v>
      </c>
      <c r="AX52" s="7">
        <f>IF(AW58=0,AW55+AW54,AW55)</f>
        <v>460</v>
      </c>
      <c r="AY52" s="7">
        <f>IF(AX58=0,AX55+AX54,AX55)</f>
        <v>1390</v>
      </c>
      <c r="AZ52" s="7">
        <f>IF(AY58=0,AY55+AY54,AY55)</f>
        <v>1390</v>
      </c>
      <c r="BA52" s="7">
        <f>IF(AZ58=0,AZ55+AZ54,AZ55)</f>
        <v>1390</v>
      </c>
      <c r="BB52" s="7">
        <f>IF(BA58=0,BA55+BA54,BA55)</f>
        <v>1390</v>
      </c>
      <c r="BC52" s="7">
        <f>IF(BB58=0,BB55+BB54,BB55)</f>
        <v>1390</v>
      </c>
      <c r="BD52" s="7">
        <f>IF(BC58=0,BC55+BC54,BC55)</f>
        <v>477.00000000000011</v>
      </c>
      <c r="BE52" s="6">
        <f>IF(BD58=0,BD55+BD54,BD55)</f>
        <v>508</v>
      </c>
      <c r="BK52" t="s">
        <v>13</v>
      </c>
      <c r="BL52">
        <f>G52</f>
        <v>1390</v>
      </c>
      <c r="BM52">
        <f>IF(BM51&lt;&gt;BL51,BL53,IF(BL54=0,HLOOKUP(BM51,$G$51:$BE$61,2,FALSE),HLOOKUP(BM51,$G$51:$BE$61,11,FALSE)))</f>
        <v>324</v>
      </c>
      <c r="BN52">
        <f>IF(BN51&lt;&gt;BM51,BM53,IF(BM54=0,HLOOKUP(BN51,$G$51:$BE$61,2,FALSE),HLOOKUP(BN51,$G$51:$BE$61,11,FALSE)))</f>
        <v>1077.4285714285716</v>
      </c>
      <c r="BO52">
        <f>IF(BO51&lt;&gt;BN51,BN53,IF(BN54=0,HLOOKUP(BO51,$G$51:$BE$61,2,FALSE),HLOOKUP(BO51,$G$51:$BE$61,11,FALSE)))</f>
        <v>296</v>
      </c>
      <c r="BP52">
        <f>IF(BP51&lt;&gt;BO51,BO53,IF(BO54=0,HLOOKUP(BP51,$G$51:$BE$61,2,FALSE),HLOOKUP(BP51,$G$51:$BE$61,11,FALSE)))</f>
        <v>1390</v>
      </c>
      <c r="BQ52">
        <f>IF(BQ51&lt;&gt;BP51,BP53,IF(BP54=0,HLOOKUP(BQ51,$G$51:$BE$61,2,FALSE),HLOOKUP(BQ51,$G$51:$BE$61,11,FALSE)))</f>
        <v>135</v>
      </c>
      <c r="BR52">
        <f>IF(BR51&lt;&gt;BQ51,BQ53,IF(BQ54=0,HLOOKUP(BR51,$G$51:$BE$61,2,FALSE),HLOOKUP(BR51,$G$51:$BE$61,11,FALSE)))</f>
        <v>1266.7142857142858</v>
      </c>
      <c r="BS52">
        <f>IF(BS51&lt;&gt;BR51,BR53,IF(BR54=0,HLOOKUP(BS51,$G$51:$BE$61,2,FALSE),HLOOKUP(BS51,$G$51:$BE$61,11,FALSE)))</f>
        <v>527</v>
      </c>
      <c r="BT52">
        <f>IF(BT51&lt;&gt;BS51,BS53,IF(BS54=0,HLOOKUP(BT51,$G$51:$BE$61,2,FALSE),HLOOKUP(BT51,$G$51:$BE$61,11,FALSE)))</f>
        <v>1390</v>
      </c>
      <c r="BU52">
        <f>IF(BU51&lt;&gt;BT51,BT53,IF(BT54=0,HLOOKUP(BU51,$G$51:$BE$61,2,FALSE),HLOOKUP(BU51,$G$51:$BE$61,11,FALSE)))</f>
        <v>402</v>
      </c>
      <c r="BV52">
        <f>IF(BV51&lt;&gt;BU51,BU53,IF(BU54=0,HLOOKUP(BV51,$G$51:$BE$61,2,FALSE),HLOOKUP(BV51,$G$51:$BE$61,11,FALSE)))</f>
        <v>1132</v>
      </c>
      <c r="BW52">
        <f>IF(BW51&lt;&gt;BV51,BV53,IF(BV54=0,HLOOKUP(BW51,$G$51:$BE$61,2,FALSE),HLOOKUP(BW51,$G$51:$BE$61,11,FALSE)))</f>
        <v>487</v>
      </c>
      <c r="BX52">
        <f>IF(BX51&lt;&gt;BW51,BW53,IF(BW54=0,HLOOKUP(BX51,$G$51:$BE$61,2,FALSE),HLOOKUP(BX51,$G$51:$BE$61,11,FALSE)))</f>
        <v>1022.7142857142858</v>
      </c>
      <c r="BY52">
        <f>IF(BY51&lt;&gt;BX51,BX53,IF(BX54=0,HLOOKUP(BY51,$G$51:$BE$61,2,FALSE),HLOOKUP(BY51,$G$51:$BE$61,11,FALSE)))</f>
        <v>533</v>
      </c>
      <c r="BZ52">
        <f>IF(BZ51&lt;&gt;BY51,BY53,IF(BY54=0,HLOOKUP(BZ51,$G$51:$BE$61,2,FALSE),HLOOKUP(BZ51,$G$51:$BE$61,11,FALSE)))</f>
        <v>1115.4285714285716</v>
      </c>
      <c r="CA52">
        <f>IF(CA51&lt;&gt;BZ51,BZ53,IF(BZ54=0,HLOOKUP(CA51,$G$51:$BE$61,2,FALSE),HLOOKUP(CA51,$G$51:$BE$61,11,FALSE)))</f>
        <v>429</v>
      </c>
      <c r="CB52">
        <f>IF(CB51&lt;&gt;CA51,CA53,IF(CA54=0,HLOOKUP(CB51,$G$51:$BE$61,2,FALSE),HLOOKUP(CB51,$G$51:$BE$61,11,FALSE)))</f>
        <v>1245.5714285714284</v>
      </c>
      <c r="CC52">
        <f>IF(CC51&lt;&gt;CB51,CB53,IF(CB54=0,HLOOKUP(CC51,$G$51:$BE$61,2,FALSE),HLOOKUP(CC51,$G$51:$BE$61,11,FALSE)))</f>
        <v>379.00000000000011</v>
      </c>
      <c r="CD52">
        <f>IF(CD51&lt;&gt;CC51,CC53,IF(CC54=0,HLOOKUP(CD51,$G$51:$BE$61,2,FALSE),HLOOKUP(CD51,$G$51:$BE$61,11,FALSE)))</f>
        <v>1390</v>
      </c>
      <c r="CE52">
        <f>IF(CE51&lt;&gt;CD51,CD53,IF(CD54=0,HLOOKUP(CE51,$G$51:$BE$61,2,FALSE),HLOOKUP(CE51,$G$51:$BE$61,11,FALSE)))</f>
        <v>358</v>
      </c>
      <c r="CF52">
        <f>IF(CF51&lt;&gt;CE51,CE53,IF(CE54=0,HLOOKUP(CF51,$G$51:$BE$61,2,FALSE),HLOOKUP(CF51,$G$51:$BE$61,11,FALSE)))</f>
        <v>1390</v>
      </c>
      <c r="CG52">
        <f>IF(CG51&lt;&gt;CF51,CF53,IF(CF54=0,HLOOKUP(CG51,$G$51:$BE$61,2,FALSE),HLOOKUP(CG51,$G$51:$BE$61,11,FALSE)))</f>
        <v>340</v>
      </c>
      <c r="CH52">
        <f>IF(CH51&lt;&gt;CG51,CG53,IF(CG54=0,HLOOKUP(CH51,$G$51:$BE$61,2,FALSE),HLOOKUP(CH51,$G$51:$BE$61,11,FALSE)))</f>
        <v>1390</v>
      </c>
      <c r="CI52">
        <f>IF(CI51&lt;&gt;CH51,CH53,IF(CH54=0,HLOOKUP(CI51,$G$51:$BE$61,2,FALSE),HLOOKUP(CI51,$G$51:$BE$61,11,FALSE)))</f>
        <v>457</v>
      </c>
      <c r="CJ52">
        <f>IF(CJ51&lt;&gt;CI51,CI53,IF(CI54=0,HLOOKUP(CJ51,$G$51:$BE$61,2,FALSE),HLOOKUP(CJ51,$G$51:$BE$61,11,FALSE)))</f>
        <v>1390</v>
      </c>
      <c r="CK52">
        <f>IF(CK51&lt;&gt;CJ51,CJ53,IF(CJ54=0,HLOOKUP(CK51,$G$51:$BE$61,2,FALSE),HLOOKUP(CK51,$G$51:$BE$61,11,FALSE)))</f>
        <v>495</v>
      </c>
      <c r="CL52">
        <f>IF(CL51&lt;&gt;CK51,CK53,IF(CK54=0,HLOOKUP(CL51,$G$51:$BE$61,2,FALSE),HLOOKUP(CL51,$G$51:$BE$61,11,FALSE)))</f>
        <v>1236.7142857142858</v>
      </c>
      <c r="CM52">
        <f>IF(CM51&lt;&gt;CL51,CL53,IF(CL54=0,HLOOKUP(CM51,$G$51:$BE$61,2,FALSE),HLOOKUP(CM51,$G$51:$BE$61,11,FALSE)))</f>
        <v>317</v>
      </c>
      <c r="CN52">
        <f>IF(CN51&lt;&gt;CM51,CM53,IF(CM54=0,HLOOKUP(CN51,$G$51:$BE$61,2,FALSE),HLOOKUP(CN51,$G$51:$BE$61,11,FALSE)))</f>
        <v>1241.4285714285713</v>
      </c>
      <c r="CO52">
        <f>IF(CO51&lt;&gt;CN51,CN53,IF(CN54=0,HLOOKUP(CO51,$G$51:$BE$61,2,FALSE),HLOOKUP(CO51,$G$51:$BE$61,11,FALSE)))</f>
        <v>350</v>
      </c>
      <c r="CP52">
        <f>IF(CP51&lt;&gt;CO51,CO53,IF(CO54=0,HLOOKUP(CP51,$G$51:$BE$61,2,FALSE),HLOOKUP(CP51,$G$51:$BE$61,11,FALSE)))</f>
        <v>1390.0000000000002</v>
      </c>
      <c r="CQ52">
        <f>IF(CQ51&lt;&gt;CP51,CP53,IF(CP54=0,HLOOKUP(CQ51,$G$51:$BE$61,2,FALSE),HLOOKUP(CQ51,$G$51:$BE$61,11,FALSE)))</f>
        <v>366.00000000000023</v>
      </c>
      <c r="CR52">
        <f>IF(CR51&lt;&gt;CQ51,CQ53,IF(CQ54=0,HLOOKUP(CR51,$G$51:$BE$61,2,FALSE),HLOOKUP(CR51,$G$51:$BE$61,11,FALSE)))</f>
        <v>1390</v>
      </c>
      <c r="CS52">
        <f>IF(CS51&lt;&gt;CR51,CR53,IF(CR54=0,HLOOKUP(CS51,$G$51:$BE$61,2,FALSE),HLOOKUP(CS51,$G$51:$BE$61,11,FALSE)))</f>
        <v>391.99999999999989</v>
      </c>
      <c r="CT52">
        <f>IF(CT51&lt;&gt;CS51,CS53,IF(CS54=0,HLOOKUP(CT51,$G$51:$BE$61,2,FALSE),HLOOKUP(CT51,$G$51:$BE$61,11,FALSE)))</f>
        <v>1390</v>
      </c>
      <c r="CU52">
        <f>IF(CU51&lt;&gt;CT51,CT53,IF(CT54=0,HLOOKUP(CU51,$G$51:$BE$61,2,FALSE),HLOOKUP(CU51,$G$51:$BE$61,11,FALSE)))</f>
        <v>363</v>
      </c>
      <c r="CV52">
        <f>IF(CV51&lt;&gt;CU51,CU53,IF(CU54=0,HLOOKUP(CV51,$G$51:$BE$61,2,FALSE),HLOOKUP(CV51,$G$51:$BE$61,11,FALSE)))</f>
        <v>1143.4285714285713</v>
      </c>
      <c r="CW52">
        <f>IF(CW51&lt;&gt;CV51,CV53,IF(CV54=0,HLOOKUP(CW51,$G$51:$BE$61,2,FALSE),HLOOKUP(CW51,$G$51:$BE$61,11,FALSE)))</f>
        <v>527</v>
      </c>
      <c r="CX52">
        <f>IF(CX51&lt;&gt;CW51,CW53,IF(CW54=0,HLOOKUP(CX51,$G$51:$BE$61,2,FALSE),HLOOKUP(CX51,$G$51:$BE$61,11,FALSE)))</f>
        <v>1238.7142857142858</v>
      </c>
      <c r="CY52">
        <f>IF(CY51&lt;&gt;CX51,CX53,IF(CX54=0,HLOOKUP(CY51,$G$51:$BE$61,2,FALSE),HLOOKUP(CY51,$G$51:$BE$61,11,FALSE)))</f>
        <v>331</v>
      </c>
      <c r="CZ52">
        <f>IF(CZ51&lt;&gt;CY51,CY53,IF(CY54=0,HLOOKUP(CZ51,$G$51:$BE$61,2,FALSE),HLOOKUP(CZ51,$G$51:$BE$61,11,FALSE)))</f>
        <v>1390</v>
      </c>
      <c r="DA52">
        <f>IF(DA51&lt;&gt;CZ51,CZ53,IF(CZ54=0,HLOOKUP(DA51,$G$51:$BE$61,2,FALSE),HLOOKUP(DA51,$G$51:$BE$61,11,FALSE)))</f>
        <v>386.00000000000011</v>
      </c>
      <c r="DB52">
        <f>IF(DB51&lt;&gt;DA51,DA53,IF(DA54=0,HLOOKUP(DB51,$G$51:$BE$61,2,FALSE),HLOOKUP(DB51,$G$51:$BE$61,11,FALSE)))</f>
        <v>1390</v>
      </c>
      <c r="DC52">
        <f>IF(DC51&lt;&gt;DB51,DB53,IF(DB54=0,HLOOKUP(DC51,$G$51:$BE$61,2,FALSE),HLOOKUP(DC51,$G$51:$BE$61,11,FALSE)))</f>
        <v>456.00000000000011</v>
      </c>
      <c r="DD52">
        <f>IF(DD51&lt;&gt;DC51,DC53,IF(DC54=0,HLOOKUP(DD51,$G$51:$BE$61,2,FALSE),HLOOKUP(DD51,$G$51:$BE$61,11,FALSE)))</f>
        <v>1390</v>
      </c>
      <c r="DE52">
        <f>IF(DE51&lt;&gt;DD51,DD53,IF(DD54=0,HLOOKUP(DE51,$G$51:$BE$61,2,FALSE),HLOOKUP(DE51,$G$51:$BE$61,11,FALSE)))</f>
        <v>499</v>
      </c>
      <c r="DF52">
        <f>IF(DF51&lt;&gt;DE51,DE53,IF(DE54=0,HLOOKUP(DF51,$G$51:$BE$61,2,FALSE),HLOOKUP(DF51,$G$51:$BE$61,11,FALSE)))</f>
        <v>1040.5714285714284</v>
      </c>
      <c r="DG52">
        <f>IF(DG51&lt;&gt;DF51,DF53,IF(DF54=0,HLOOKUP(DG51,$G$51:$BE$61,2,FALSE),HLOOKUP(DG51,$G$51:$BE$61,11,FALSE)))</f>
        <v>167</v>
      </c>
      <c r="DH52">
        <f>IF(DH51&lt;&gt;DG51,DG53,IF(DG54=0,HLOOKUP(DH51,$G$51:$BE$61,2,FALSE),HLOOKUP(DH51,$G$51:$BE$61,11,FALSE)))</f>
        <v>1257</v>
      </c>
      <c r="DI52">
        <f>IF(DI51&lt;&gt;DH51,DH53,IF(DH54=0,HLOOKUP(DI51,$G$51:$BE$61,2,FALSE),HLOOKUP(DI51,$G$51:$BE$61,11,FALSE)))</f>
        <v>459</v>
      </c>
      <c r="DJ52">
        <f>IF(DJ51&lt;&gt;DI51,DI53,IF(DI54=0,HLOOKUP(DJ51,$G$51:$BE$61,2,FALSE),HLOOKUP(DJ51,$G$51:$BE$61,11,FALSE)))</f>
        <v>1390</v>
      </c>
      <c r="DK52">
        <f>IF(DK51&lt;&gt;DJ51,DJ53,IF(DJ54=0,HLOOKUP(DK51,$G$51:$BE$61,2,FALSE),HLOOKUP(DK51,$G$51:$BE$61,11,FALSE)))</f>
        <v>333</v>
      </c>
      <c r="DL52">
        <f>IF(DL51&lt;&gt;DK51,DK53,IF(DK54=0,HLOOKUP(DL51,$G$51:$BE$61,2,FALSE),HLOOKUP(DL51,$G$51:$BE$61,11,FALSE)))</f>
        <v>1390</v>
      </c>
      <c r="DM52">
        <f>IF(DM51&lt;&gt;DL51,DL53,IF(DL54=0,HLOOKUP(DM51,$G$51:$BE$61,2,FALSE),HLOOKUP(DM51,$G$51:$BE$61,11,FALSE)))</f>
        <v>239</v>
      </c>
      <c r="DN52">
        <f>IF(DN51&lt;&gt;DM51,DM53,IF(DM54=0,HLOOKUP(DN51,$G$51:$BE$61,2,FALSE),HLOOKUP(DN51,$G$51:$BE$61,11,FALSE)))</f>
        <v>1390</v>
      </c>
      <c r="DO52">
        <f>IF(DO51&lt;&gt;DN51,DN53,IF(DN54=0,HLOOKUP(DO51,$G$51:$BE$61,2,FALSE),HLOOKUP(DO51,$G$51:$BE$61,11,FALSE)))</f>
        <v>298</v>
      </c>
      <c r="DP52">
        <f>IF(DP51&lt;&gt;DO51,DO53,IF(DO54=0,HLOOKUP(DP51,$G$51:$BE$61,2,FALSE),HLOOKUP(DP51,$G$51:$BE$61,11,FALSE)))</f>
        <v>1390</v>
      </c>
      <c r="DQ52">
        <f>IF(DQ51&lt;&gt;DP51,DP53,IF(DP54=0,HLOOKUP(DQ51,$G$51:$BE$61,2,FALSE),HLOOKUP(DQ51,$G$51:$BE$61,11,FALSE)))</f>
        <v>426</v>
      </c>
      <c r="DR52">
        <f>IF(DR51&lt;&gt;DQ51,DQ53,IF(DQ54=0,HLOOKUP(DR51,$G$51:$BE$61,2,FALSE),HLOOKUP(DR51,$G$51:$BE$61,11,FALSE)))</f>
        <v>1390</v>
      </c>
      <c r="DS52">
        <f>IF(DS51&lt;&gt;DR51,DR53,IF(DR54=0,HLOOKUP(DS51,$G$51:$BE$61,2,FALSE),HLOOKUP(DS51,$G$51:$BE$61,11,FALSE)))</f>
        <v>419.99999999999989</v>
      </c>
      <c r="DT52">
        <f>IF(DT51&lt;&gt;DS51,DS53,IF(DS54=0,HLOOKUP(DT51,$G$51:$BE$61,2,FALSE),HLOOKUP(DT51,$G$51:$BE$61,11,FALSE)))</f>
        <v>1390</v>
      </c>
      <c r="DU52">
        <f>IF(DU51&lt;&gt;DT51,DT53,IF(DT54=0,HLOOKUP(DU51,$G$51:$BE$61,2,FALSE),HLOOKUP(DU51,$G$51:$BE$61,11,FALSE)))</f>
        <v>313</v>
      </c>
      <c r="DV52">
        <f>IF(DV51&lt;&gt;DU51,DU53,IF(DU54=0,HLOOKUP(DV51,$G$51:$BE$61,2,FALSE),HLOOKUP(DV51,$G$51:$BE$61,11,FALSE)))</f>
        <v>1272.8571428571429</v>
      </c>
      <c r="DW52">
        <f>IF(DW51&lt;&gt;DV51,DV53,IF(DV54=0,HLOOKUP(DW51,$G$51:$BE$61,2,FALSE),HLOOKUP(DW51,$G$51:$BE$61,11,FALSE)))</f>
        <v>570</v>
      </c>
      <c r="DX52">
        <f>IF(DX51&lt;&gt;DW51,DW53,IF(DW54=0,HLOOKUP(DX51,$G$51:$BE$61,2,FALSE),HLOOKUP(DX51,$G$51:$BE$61,11,FALSE)))</f>
        <v>1104.8571428571429</v>
      </c>
      <c r="DY52">
        <f>IF(DY51&lt;&gt;DX51,DX53,IF(DX54=0,HLOOKUP(DY51,$G$51:$BE$61,2,FALSE),HLOOKUP(DY51,$G$51:$BE$61,11,FALSE)))</f>
        <v>391.99999999999989</v>
      </c>
      <c r="DZ52">
        <f>IF(DZ51&lt;&gt;DY51,DY53,IF(DY54=0,HLOOKUP(DZ51,$G$51:$BE$61,2,FALSE),HLOOKUP(DZ51,$G$51:$BE$61,11,FALSE)))</f>
        <v>1390</v>
      </c>
      <c r="EA52">
        <f>IF(EA51&lt;&gt;DZ51,DZ53,IF(DZ54=0,HLOOKUP(EA51,$G$51:$BE$61,2,FALSE),HLOOKUP(EA51,$G$51:$BE$61,11,FALSE)))</f>
        <v>394</v>
      </c>
      <c r="EB52">
        <f>IF(EB51&lt;&gt;EA51,EA53,IF(EA54=0,HLOOKUP(EB51,$G$51:$BE$61,2,FALSE),HLOOKUP(EB51,$G$51:$BE$61,11,FALSE)))</f>
        <v>1242.4285714285713</v>
      </c>
      <c r="EC52">
        <f>IF(EC51&lt;&gt;EB51,EB53,IF(EB54=0,HLOOKUP(EC51,$G$51:$BE$61,2,FALSE),HLOOKUP(EC51,$G$51:$BE$61,11,FALSE)))</f>
        <v>357</v>
      </c>
      <c r="ED52">
        <f>IF(ED51&lt;&gt;EC51,EC53,IF(EC54=0,HLOOKUP(ED51,$G$51:$BE$61,2,FALSE),HLOOKUP(ED51,$G$51:$BE$61,11,FALSE)))</f>
        <v>1054.5714285714289</v>
      </c>
      <c r="EE52">
        <f>IF(EE51&lt;&gt;ED51,ED53,IF(ED54=0,HLOOKUP(EE51,$G$51:$BE$61,2,FALSE),HLOOKUP(EE51,$G$51:$BE$61,11,FALSE)))</f>
        <v>216.00000000000023</v>
      </c>
      <c r="EF52">
        <f>IF(EF51&lt;&gt;EE51,EE53,IF(EE54=0,HLOOKUP(EF51,$G$51:$BE$61,2,FALSE),HLOOKUP(EF51,$G$51:$BE$61,11,FALSE)))</f>
        <v>1255.285714285714</v>
      </c>
      <c r="EG52">
        <f>IF(EG51&lt;&gt;EF51,EF53,IF(EF54=0,HLOOKUP(EG51,$G$51:$BE$61,2,FALSE),HLOOKUP(EG51,$G$51:$BE$61,11,FALSE)))</f>
        <v>446.99999999999977</v>
      </c>
      <c r="EH52">
        <f>IF(EH51&lt;&gt;EG51,EG53,IF(EG54=0,HLOOKUP(EH51,$G$51:$BE$61,2,FALSE),HLOOKUP(EH51,$G$51:$BE$61,11,FALSE)))</f>
        <v>1267.2857142857144</v>
      </c>
      <c r="EI52">
        <f>IF(EI51&lt;&gt;EH51,EH53,IF(EH54=0,HLOOKUP(EI51,$G$51:$BE$61,2,FALSE),HLOOKUP(EI51,$G$51:$BE$61,11,FALSE)))</f>
        <v>531</v>
      </c>
      <c r="EJ52">
        <f>IF(EJ51&lt;&gt;EI51,EI53,IF(EI54=0,HLOOKUP(EJ51,$G$51:$BE$61,2,FALSE),HLOOKUP(EJ51,$G$51:$BE$61,11,FALSE)))</f>
        <v>1390</v>
      </c>
      <c r="EK52">
        <f>IF(EK51&lt;&gt;EJ51,EJ53,IF(EJ54=0,HLOOKUP(EK51,$G$51:$BE$61,2,FALSE),HLOOKUP(EK51,$G$51:$BE$61,11,FALSE)))</f>
        <v>402</v>
      </c>
      <c r="EL52">
        <f>IF(EL51&lt;&gt;EK51,EK53,IF(EK54=0,HLOOKUP(EL51,$G$51:$BE$61,2,FALSE),HLOOKUP(EL51,$G$51:$BE$61,11,FALSE)))</f>
        <v>1390</v>
      </c>
      <c r="EM52">
        <f>IF(EM51&lt;&gt;EL51,EL53,IF(EL54=0,HLOOKUP(EM51,$G$51:$BE$61,2,FALSE),HLOOKUP(EM51,$G$51:$BE$61,11,FALSE)))</f>
        <v>442.00000000000011</v>
      </c>
      <c r="EN52">
        <f>IF(EN51&lt;&gt;EM51,EM53,IF(EM54=0,HLOOKUP(EN51,$G$51:$BE$61,2,FALSE),HLOOKUP(EN51,$G$51:$BE$61,11,FALSE)))</f>
        <v>1390</v>
      </c>
      <c r="EO52">
        <f>IF(EO51&lt;&gt;EN51,EN53,IF(EN54=0,HLOOKUP(EO51,$G$51:$BE$61,2,FALSE),HLOOKUP(EO51,$G$51:$BE$61,11,FALSE)))</f>
        <v>602</v>
      </c>
      <c r="EP52">
        <f>IF(EP51&lt;&gt;EO51,EO53,IF(EO54=0,HLOOKUP(EP51,$G$51:$BE$61,2,FALSE),HLOOKUP(EP51,$G$51:$BE$61,11,FALSE)))</f>
        <v>1102.8571428571429</v>
      </c>
      <c r="EQ52">
        <f>IF(EQ51&lt;&gt;EP51,EP53,IF(EP54=0,HLOOKUP(EQ51,$G$51:$BE$61,2,FALSE),HLOOKUP(EQ51,$G$51:$BE$61,11,FALSE)))</f>
        <v>384.99999999999989</v>
      </c>
      <c r="ER52">
        <f>IF(ER51&lt;&gt;EQ51,EQ53,IF(EQ54=0,HLOOKUP(ER51,$G$51:$BE$61,2,FALSE),HLOOKUP(ER51,$G$51:$BE$61,11,FALSE)))</f>
        <v>1257.1428571428571</v>
      </c>
      <c r="ES52">
        <f>IF(ES51&lt;&gt;ER51,ER53,IF(ER54=0,HLOOKUP(ES51,$G$51:$BE$61,2,FALSE),HLOOKUP(ES51,$G$51:$BE$61,11,FALSE)))</f>
        <v>460</v>
      </c>
      <c r="ET52">
        <f>IF(ET51&lt;&gt;ES51,ES53,IF(ES54=0,HLOOKUP(ET51,$G$51:$BE$61,2,FALSE),HLOOKUP(ET51,$G$51:$BE$61,11,FALSE)))</f>
        <v>1258.5714285714284</v>
      </c>
      <c r="EU52">
        <f>IF(EU51&lt;&gt;ET51,ET53,IF(ET54=0,HLOOKUP(EU51,$G$51:$BE$61,2,FALSE),HLOOKUP(EU51,$G$51:$BE$61,11,FALSE)))</f>
        <v>470.00000000000011</v>
      </c>
      <c r="EV52">
        <f>IF(EV51&lt;&gt;EU51,EU53,IF(EU54=0,HLOOKUP(EV51,$G$51:$BE$61,2,FALSE),HLOOKUP(EV51,$G$51:$BE$61,11,FALSE)))</f>
        <v>1390</v>
      </c>
      <c r="EW52">
        <f>IF(EW51&lt;&gt;EV51,EV53,IF(EV54=0,HLOOKUP(EW51,$G$51:$BE$61,2,FALSE),HLOOKUP(EW51,$G$51:$BE$61,11,FALSE)))</f>
        <v>597</v>
      </c>
      <c r="EX52">
        <f>IF(EX51&lt;&gt;EW51,EW53,IF(EW54=0,HLOOKUP(EX51,$G$51:$BE$61,2,FALSE),HLOOKUP(EX51,$G$51:$BE$61,11,FALSE)))</f>
        <v>1390</v>
      </c>
      <c r="EY52">
        <f>IF(EY51&lt;&gt;EX51,EX53,IF(EX54=0,HLOOKUP(EY51,$G$51:$BE$61,2,FALSE),HLOOKUP(EY51,$G$51:$BE$61,11,FALSE)))</f>
        <v>622</v>
      </c>
      <c r="EZ52">
        <f>IF(EZ51&lt;&gt;EY51,EY53,IF(EY54=0,HLOOKUP(EZ51,$G$51:$BE$61,2,FALSE),HLOOKUP(EZ51,$G$51:$BE$61,11,FALSE)))</f>
        <v>1390</v>
      </c>
      <c r="FA52">
        <f>IF(FA51&lt;&gt;EZ51,EZ53,IF(EZ54=0,HLOOKUP(FA51,$G$51:$BE$61,2,FALSE),HLOOKUP(FA51,$G$51:$BE$61,11,FALSE)))</f>
        <v>587</v>
      </c>
      <c r="FB52">
        <f>IF(FB51&lt;&gt;FA51,FA53,IF(FA54=0,HLOOKUP(FB51,$G$51:$BE$61,2,FALSE),HLOOKUP(FB51,$G$51:$BE$61,11,FALSE)))</f>
        <v>1390</v>
      </c>
      <c r="FC52">
        <f>IF(FC51&lt;&gt;FB51,FB53,IF(FB54=0,HLOOKUP(FC51,$G$51:$BE$61,2,FALSE),HLOOKUP(FC51,$G$51:$BE$61,11,FALSE)))</f>
        <v>221</v>
      </c>
      <c r="FD52">
        <f>IF(FD51&lt;&gt;FC51,FC53,IF(FC54=0,HLOOKUP(FD51,$G$51:$BE$61,2,FALSE),HLOOKUP(FD51,$G$51:$BE$61,11,FALSE)))</f>
        <v>1390</v>
      </c>
      <c r="FE52">
        <f>IF(FE51&lt;&gt;FD51,FD53,IF(FD54=0,HLOOKUP(FE51,$G$51:$BE$61,2,FALSE),HLOOKUP(FE51,$G$51:$BE$61,11,FALSE)))</f>
        <v>477.00000000000011</v>
      </c>
      <c r="FF52">
        <f>IF(FF51&lt;&gt;FE51,FE53,IF(FE54=0,HLOOKUP(FF51,$G$51:$BE$61,2,FALSE),HLOOKUP(FF51,$G$51:$BE$61,11,FALSE)))</f>
        <v>1264</v>
      </c>
      <c r="FG52">
        <f>IF(FG51&lt;&gt;FF51,FF53,IF(FF54=0,HLOOKUP(FG51,$G$51:$BE$61,2,FALSE),HLOOKUP(FG51,$G$51:$BE$61,11,FALSE)))</f>
        <v>508</v>
      </c>
      <c r="FH52">
        <f>IF(FH51&lt;&gt;FG51,FG53,IF(FG54=0,HLOOKUP(FH51,$G$51:$BE$61,2,FALSE),HLOOKUP(FH51,$G$51:$BE$61,11,FALSE)))</f>
        <v>1249.4285714285716</v>
      </c>
    </row>
    <row r="53" spans="5:164" x14ac:dyDescent="0.25">
      <c r="E53" s="12"/>
      <c r="F53" s="13" t="s">
        <v>12</v>
      </c>
      <c r="G53" s="10">
        <f>G52-($C$12-$C$14)*G59</f>
        <v>628.57142857142867</v>
      </c>
      <c r="H53" s="10">
        <f>IF(G58=0,H52-($C$12-$C$14)*H59,H61-($C$12-G58-$C$14)*H59)</f>
        <v>608.57142857142867</v>
      </c>
      <c r="I53" s="10">
        <f>IF(H58=0,I52-($C$12-$C$14)*I59,I61-($C$12-H58-$C$14)*I59)</f>
        <v>493.57142857142867</v>
      </c>
      <c r="J53" s="10">
        <f>IF(I58=0,J52-($C$12-$C$14)*J59,J61-($C$12-I58-$C$14)*J59)</f>
        <v>773.57142857142867</v>
      </c>
      <c r="K53" s="10">
        <f>IF(J58=0,K52-($C$12-$C$14)*K59,K61-($C$12-J58-$C$14)*K59)</f>
        <v>684.28571428571433</v>
      </c>
      <c r="L53" s="10">
        <f>IF(K58=0,L52-($C$12-$C$14)*L59,L61-($C$12-K58-$C$14)*L59)</f>
        <v>745</v>
      </c>
      <c r="M53" s="10">
        <f>IF(L58=0,M52-($C$12-$C$14)*M59,M61-($C$12-L58-$C$14)*M59)</f>
        <v>777.85714285714289</v>
      </c>
      <c r="N53" s="10">
        <f>IF(M58=0,N52-($C$12-$C$14)*N59,N61-($C$12-M58-$C$14)*N59)</f>
        <v>703.57142857142867</v>
      </c>
      <c r="O53" s="10">
        <f>IF(N58=0,O52-($C$12-$C$14)*O59,O61-($C$12-N58-$C$14)*O59)</f>
        <v>667.85714285714278</v>
      </c>
      <c r="P53" s="10">
        <f>IF(O58=0,P52-($C$12-$C$14)*P59,P61-($C$12-O58-$C$14)*P59)</f>
        <v>652.85714285714289</v>
      </c>
      <c r="Q53" s="10">
        <f>IF(P58=0,Q52-($C$12-$C$14)*Q59,Q61-($C$12-P58-$C$14)*Q59)</f>
        <v>640</v>
      </c>
      <c r="R53" s="10">
        <f>IF(Q58=0,R52-($C$12-$C$14)*R59,R61-($C$12-Q58-$C$14)*R59)</f>
        <v>723.57142857142867</v>
      </c>
      <c r="S53" s="10">
        <f>IF(R58=0,S52-($C$12-$C$14)*S59,S61-($C$12-R58-$C$14)*S59)</f>
        <v>750.71428571428567</v>
      </c>
      <c r="T53" s="10">
        <f>IF(S58=0,T52-($C$12-$C$14)*T59,T61-($C$12-S58-$C$14)*T59)</f>
        <v>623.57142857142867</v>
      </c>
      <c r="U53" s="10">
        <f>IF(T58=0,U52-($C$12-$C$14)*U59,U61-($C$12-T58-$C$14)*U59)</f>
        <v>647.142857142857</v>
      </c>
      <c r="V53" s="10">
        <f>IF(U58=0,V52-($C$12-$C$14)*V59,V61-($C$12-U58-$C$14)*V59)</f>
        <v>658.5714285714289</v>
      </c>
      <c r="W53" s="10">
        <f>IF(V58=0,W52-($C$12-$C$14)*W59,W61-($C$12-V58-$C$14)*W59)</f>
        <v>677.14285714285711</v>
      </c>
      <c r="X53" s="10">
        <f>IF(W58=0,X52-($C$12-$C$14)*X59,X61-($C$12-W58-$C$14)*X59)</f>
        <v>656.42857142857133</v>
      </c>
      <c r="Y53" s="10">
        <f>IF(X58=0,Y52-($C$12-$C$14)*Y59,Y61-($C$12-X58-$C$14)*Y59)</f>
        <v>773.57142857142844</v>
      </c>
      <c r="Z53" s="10">
        <f>IF(Y58=0,Z52-($C$12-$C$14)*Z59,Z61-($C$12-Y58-$C$14)*Z59)</f>
        <v>633.57142857142867</v>
      </c>
      <c r="AA53" s="10">
        <f>IF(Z58=0,AA52-($C$12-$C$14)*AA59,AA61-($C$12-Z58-$C$14)*AA59)</f>
        <v>672.85714285714289</v>
      </c>
      <c r="AB53" s="10">
        <f>IF(AA58=0,AB52-($C$12-$C$14)*AB59,AB61-($C$12-AA58-$C$14)*AB59)</f>
        <v>722.85714285714289</v>
      </c>
      <c r="AC53" s="10">
        <f>IF(AB58=0,AC52-($C$12-$C$14)*AC59,AC61-($C$12-AB58-$C$14)*AC59)</f>
        <v>753.57142857142856</v>
      </c>
      <c r="AD53" s="10">
        <f>IF(AC58=0,AD52-($C$12-$C$14)*AD59,AD61-($C$12-AC58-$C$14)*AD59)</f>
        <v>516.42857142857133</v>
      </c>
      <c r="AE53" s="10">
        <f>IF(AD58=0,AE52-($C$12-$C$14)*AE59,AE61-($C$12-AD58-$C$14)*AE59)</f>
        <v>725</v>
      </c>
      <c r="AF53" s="10">
        <f>IF(AE58=0,AF52-($C$12-$C$14)*AF59,AF61-($C$12-AE58-$C$14)*AF59)</f>
        <v>635</v>
      </c>
      <c r="AG53" s="10">
        <f>IF(AF58=0,AG52-($C$12-$C$14)*AG59,AG61-($C$12-AF58-$C$14)*AG59)</f>
        <v>567.85714285714289</v>
      </c>
      <c r="AH53" s="10">
        <f>IF(AG58=0,AH52-($C$12-$C$14)*AH59,AH61-($C$12-AG58-$C$14)*AH59)</f>
        <v>610</v>
      </c>
      <c r="AI53" s="10">
        <f>IF(AH58=0,AI52-($C$12-$C$14)*AI59,AI61-($C$12-AH58-$C$14)*AI59)</f>
        <v>701.42857142857133</v>
      </c>
      <c r="AJ53" s="10">
        <f>IF(AI58=0,AJ52-($C$12-$C$14)*AJ59,AJ61-($C$12-AI58-$C$14)*AJ59)</f>
        <v>697.14285714285711</v>
      </c>
      <c r="AK53" s="10">
        <f>IF(AJ58=0,AK52-($C$12-$C$14)*AK59,AK61-($C$12-AJ58-$C$14)*AK59)</f>
        <v>620.71428571428567</v>
      </c>
      <c r="AL53" s="10">
        <f>IF(AK58=0,AL52-($C$12-$C$14)*AL59,AL61-($C$12-AK58-$C$14)*AL59)</f>
        <v>804.28571428571433</v>
      </c>
      <c r="AM53" s="10">
        <f>IF(AL58=0,AM52-($C$12-$C$14)*AM59,AM61-($C$12-AL58-$C$14)*AM59)</f>
        <v>677.14285714285711</v>
      </c>
      <c r="AN53" s="10">
        <f>IF(AM58=0,AN52-($C$12-$C$14)*AN59,AN61-($C$12-AM58-$C$14)*AN59)</f>
        <v>678.57142857142867</v>
      </c>
      <c r="AO53" s="10">
        <f>IF(AN58=0,AO52-($C$12-$C$14)*AO59,AO61-($C$12-AN58-$C$14)*AO59)</f>
        <v>652.142857142857</v>
      </c>
      <c r="AP53" s="10">
        <f>IF(AO58=0,AP52-($C$12-$C$14)*AP59,AP61-($C$12-AO58-$C$14)*AP59)</f>
        <v>551.42857142857179</v>
      </c>
      <c r="AQ53" s="10">
        <f>IF(AP58=0,AQ52-($C$12-$C$14)*AQ59,AQ61-($C$12-AP58-$C$14)*AQ59)</f>
        <v>716.4285714285711</v>
      </c>
      <c r="AR53" s="10">
        <f>IF(AQ58=0,AR52-($C$12-$C$14)*AR59,AR61-($C$12-AQ58-$C$14)*AR59)</f>
        <v>776.42857142857156</v>
      </c>
      <c r="AS53" s="10">
        <f>IF(AR58=0,AS52-($C$12-$C$14)*AS59,AS61-($C$12-AR58-$C$14)*AS59)</f>
        <v>684.28571428571433</v>
      </c>
      <c r="AT53" s="10">
        <f>IF(AS58=0,AT52-($C$12-$C$14)*AT59,AT61-($C$12-AS58-$C$14)*AT59)</f>
        <v>712.85714285714289</v>
      </c>
      <c r="AU53" s="10">
        <f>IF(AT58=0,AU52-($C$12-$C$14)*AU59,AU61-($C$12-AT58-$C$14)*AU59)</f>
        <v>827.14285714285711</v>
      </c>
      <c r="AV53" s="10">
        <f>IF(AU58=0,AV52-($C$12-$C$14)*AV59,AV61-($C$12-AU58-$C$14)*AV59)</f>
        <v>672.14285714285711</v>
      </c>
      <c r="AW53" s="10">
        <f>IF(AV58=0,AW52-($C$12-$C$14)*AW59,AW61-($C$12-AV58-$C$14)*AW59)</f>
        <v>725.71428571428567</v>
      </c>
      <c r="AX53" s="10">
        <f>IF(AW58=0,AX52-($C$12-$C$14)*AX59,AX61-($C$12-AW58-$C$14)*AX59)</f>
        <v>732.85714285714278</v>
      </c>
      <c r="AY53" s="10">
        <f>IF(AX58=0,AY52-($C$12-$C$14)*AY59,AY61-($C$12-AX58-$C$14)*AY59)</f>
        <v>823.57142857142856</v>
      </c>
      <c r="AZ53" s="10">
        <f>IF(AY58=0,AZ52-($C$12-$C$14)*AZ59,AZ61-($C$12-AY58-$C$14)*AZ59)</f>
        <v>841.42857142857144</v>
      </c>
      <c r="BA53" s="10">
        <f>IF(AZ58=0,BA52-($C$12-$C$14)*BA59,BA61-($C$12-AZ58-$C$14)*BA59)</f>
        <v>816.42857142857144</v>
      </c>
      <c r="BB53" s="10">
        <f>IF(BA58=0,BB52-($C$12-$C$14)*BB59,BB61-($C$12-BA58-$C$14)*BB59)</f>
        <v>555</v>
      </c>
      <c r="BC53" s="10">
        <f>IF(BB58=0,BC52-($C$12-$C$14)*BC59,BC61-($C$12-BB58-$C$14)*BC59)</f>
        <v>737.85714285714289</v>
      </c>
      <c r="BD53" s="10">
        <f>IF(BC58=0,BD52-($C$12-$C$14)*BD59,BD61-($C$12-BC58-$C$14)*BD59)</f>
        <v>760</v>
      </c>
      <c r="BE53" s="9">
        <f>IF(BD58=0,BE52-($C$12-$C$14)*BE59,BE61-($C$12-BD58-$C$14)*BE59)</f>
        <v>687.14285714285722</v>
      </c>
      <c r="BK53" t="s">
        <v>11</v>
      </c>
      <c r="BL53">
        <f>HLOOKUP(BL51,$G$51:$BE$61,5,FALSE)</f>
        <v>324</v>
      </c>
      <c r="BM53">
        <f>HLOOKUP(BM51,$G$51:$BE$61,5,FALSE)</f>
        <v>296</v>
      </c>
      <c r="BN53">
        <f>HLOOKUP(BN51,$G$51:$BE$61,5,FALSE)</f>
        <v>296</v>
      </c>
      <c r="BO53">
        <f>HLOOKUP(BO51,$G$51:$BE$61,5,FALSE)</f>
        <v>135</v>
      </c>
      <c r="BP53">
        <f>HLOOKUP(BP51,$G$51:$BE$61,5,FALSE)</f>
        <v>135</v>
      </c>
      <c r="BQ53">
        <f>HLOOKUP(BQ51,$G$51:$BE$61,5,FALSE)</f>
        <v>527</v>
      </c>
      <c r="BR53">
        <f>HLOOKUP(BR51,$G$51:$BE$61,5,FALSE)</f>
        <v>527</v>
      </c>
      <c r="BS53">
        <f>HLOOKUP(BS51,$G$51:$BE$61,5,FALSE)</f>
        <v>402</v>
      </c>
      <c r="BT53">
        <f>HLOOKUP(BT51,$G$51:$BE$61,5,FALSE)</f>
        <v>402</v>
      </c>
      <c r="BU53">
        <f>HLOOKUP(BU51,$G$51:$BE$61,5,FALSE)</f>
        <v>487</v>
      </c>
      <c r="BV53">
        <f>HLOOKUP(BV51,$G$51:$BE$61,5,FALSE)</f>
        <v>487</v>
      </c>
      <c r="BW53">
        <f>HLOOKUP(BW51,$G$51:$BE$61,5,FALSE)</f>
        <v>533</v>
      </c>
      <c r="BX53">
        <f>HLOOKUP(BX51,$G$51:$BE$61,5,FALSE)</f>
        <v>533</v>
      </c>
      <c r="BY53">
        <f>HLOOKUP(BY51,$G$51:$BE$61,5,FALSE)</f>
        <v>429</v>
      </c>
      <c r="BZ53">
        <f>HLOOKUP(BZ51,$G$51:$BE$61,5,FALSE)</f>
        <v>429</v>
      </c>
      <c r="CA53">
        <f>HLOOKUP(CA51,$G$51:$BE$61,5,FALSE)</f>
        <v>379.00000000000011</v>
      </c>
      <c r="CB53">
        <f>HLOOKUP(CB51,$G$51:$BE$61,5,FALSE)</f>
        <v>379.00000000000011</v>
      </c>
      <c r="CC53">
        <f>HLOOKUP(CC51,$G$51:$BE$61,5,FALSE)</f>
        <v>358</v>
      </c>
      <c r="CD53">
        <f>HLOOKUP(CD51,$G$51:$BE$61,5,FALSE)</f>
        <v>358</v>
      </c>
      <c r="CE53">
        <f>HLOOKUP(CE51,$G$51:$BE$61,5,FALSE)</f>
        <v>340</v>
      </c>
      <c r="CF53">
        <f>HLOOKUP(CF51,$G$51:$BE$61,5,FALSE)</f>
        <v>340</v>
      </c>
      <c r="CG53">
        <f>HLOOKUP(CG51,$G$51:$BE$61,5,FALSE)</f>
        <v>457</v>
      </c>
      <c r="CH53">
        <f>HLOOKUP(CH51,$G$51:$BE$61,5,FALSE)</f>
        <v>457</v>
      </c>
      <c r="CI53">
        <f>HLOOKUP(CI51,$G$51:$BE$61,5,FALSE)</f>
        <v>495</v>
      </c>
      <c r="CJ53">
        <f>HLOOKUP(CJ51,$G$51:$BE$61,5,FALSE)</f>
        <v>495</v>
      </c>
      <c r="CK53">
        <f>HLOOKUP(CK51,$G$51:$BE$61,5,FALSE)</f>
        <v>317</v>
      </c>
      <c r="CL53">
        <f>HLOOKUP(CL51,$G$51:$BE$61,5,FALSE)</f>
        <v>317</v>
      </c>
      <c r="CM53">
        <f>HLOOKUP(CM51,$G$51:$BE$61,5,FALSE)</f>
        <v>350</v>
      </c>
      <c r="CN53">
        <f>HLOOKUP(CN51,$G$51:$BE$61,5,FALSE)</f>
        <v>350</v>
      </c>
      <c r="CO53">
        <f>HLOOKUP(CO51,$G$51:$BE$61,5,FALSE)</f>
        <v>366.00000000000023</v>
      </c>
      <c r="CP53">
        <f>HLOOKUP(CP51,$G$51:$BE$61,5,FALSE)</f>
        <v>366.00000000000023</v>
      </c>
      <c r="CQ53">
        <f>HLOOKUP(CQ51,$G$51:$BE$61,5,FALSE)</f>
        <v>391.99999999999989</v>
      </c>
      <c r="CR53">
        <f>HLOOKUP(CR51,$G$51:$BE$61,5,FALSE)</f>
        <v>391.99999999999989</v>
      </c>
      <c r="CS53">
        <f>HLOOKUP(CS51,$G$51:$BE$61,5,FALSE)</f>
        <v>363</v>
      </c>
      <c r="CT53">
        <f>HLOOKUP(CT51,$G$51:$BE$61,5,FALSE)</f>
        <v>363</v>
      </c>
      <c r="CU53">
        <f>HLOOKUP(CU51,$G$51:$BE$61,5,FALSE)</f>
        <v>527</v>
      </c>
      <c r="CV53">
        <f>HLOOKUP(CV51,$G$51:$BE$61,5,FALSE)</f>
        <v>527</v>
      </c>
      <c r="CW53">
        <f>HLOOKUP(CW51,$G$51:$BE$61,5,FALSE)</f>
        <v>331</v>
      </c>
      <c r="CX53">
        <f>HLOOKUP(CX51,$G$51:$BE$61,5,FALSE)</f>
        <v>331</v>
      </c>
      <c r="CY53">
        <f>HLOOKUP(CY51,$G$51:$BE$61,5,FALSE)</f>
        <v>386.00000000000011</v>
      </c>
      <c r="CZ53">
        <f>HLOOKUP(CZ51,$G$51:$BE$61,5,FALSE)</f>
        <v>386.00000000000011</v>
      </c>
      <c r="DA53">
        <f>HLOOKUP(DA51,$G$51:$BE$61,5,FALSE)</f>
        <v>456.00000000000011</v>
      </c>
      <c r="DB53">
        <f>HLOOKUP(DB51,$G$51:$BE$61,5,FALSE)</f>
        <v>456.00000000000011</v>
      </c>
      <c r="DC53">
        <f>HLOOKUP(DC51,$G$51:$BE$61,5,FALSE)</f>
        <v>499</v>
      </c>
      <c r="DD53">
        <f>HLOOKUP(DD51,$G$51:$BE$61,5,FALSE)</f>
        <v>499</v>
      </c>
      <c r="DE53">
        <f>HLOOKUP(DE51,$G$51:$BE$61,5,FALSE)</f>
        <v>167</v>
      </c>
      <c r="DF53">
        <f>HLOOKUP(DF51,$G$51:$BE$61,5,FALSE)</f>
        <v>167</v>
      </c>
      <c r="DG53">
        <f>HLOOKUP(DG51,$G$51:$BE$61,5,FALSE)</f>
        <v>459</v>
      </c>
      <c r="DH53">
        <f>HLOOKUP(DH51,$G$51:$BE$61,5,FALSE)</f>
        <v>459</v>
      </c>
      <c r="DI53">
        <f>HLOOKUP(DI51,$G$51:$BE$61,5,FALSE)</f>
        <v>333</v>
      </c>
      <c r="DJ53">
        <f>HLOOKUP(DJ51,$G$51:$BE$61,5,FALSE)</f>
        <v>333</v>
      </c>
      <c r="DK53">
        <f>HLOOKUP(DK51,$G$51:$BE$61,5,FALSE)</f>
        <v>239</v>
      </c>
      <c r="DL53">
        <f>HLOOKUP(DL51,$G$51:$BE$61,5,FALSE)</f>
        <v>239</v>
      </c>
      <c r="DM53">
        <f>HLOOKUP(DM51,$G$51:$BE$61,5,FALSE)</f>
        <v>298</v>
      </c>
      <c r="DN53">
        <f>HLOOKUP(DN51,$G$51:$BE$61,5,FALSE)</f>
        <v>298</v>
      </c>
      <c r="DO53">
        <f>HLOOKUP(DO51,$G$51:$BE$61,5,FALSE)</f>
        <v>426</v>
      </c>
      <c r="DP53">
        <f>HLOOKUP(DP51,$G$51:$BE$61,5,FALSE)</f>
        <v>426</v>
      </c>
      <c r="DQ53">
        <f>HLOOKUP(DQ51,$G$51:$BE$61,5,FALSE)</f>
        <v>419.99999999999989</v>
      </c>
      <c r="DR53">
        <f>HLOOKUP(DR51,$G$51:$BE$61,5,FALSE)</f>
        <v>419.99999999999989</v>
      </c>
      <c r="DS53">
        <f>HLOOKUP(DS51,$G$51:$BE$61,5,FALSE)</f>
        <v>313</v>
      </c>
      <c r="DT53">
        <f>HLOOKUP(DT51,$G$51:$BE$61,5,FALSE)</f>
        <v>313</v>
      </c>
      <c r="DU53">
        <f>HLOOKUP(DU51,$G$51:$BE$61,5,FALSE)</f>
        <v>570</v>
      </c>
      <c r="DV53">
        <f>HLOOKUP(DV51,$G$51:$BE$61,5,FALSE)</f>
        <v>570</v>
      </c>
      <c r="DW53">
        <f>HLOOKUP(DW51,$G$51:$BE$61,5,FALSE)</f>
        <v>391.99999999999989</v>
      </c>
      <c r="DX53">
        <f>HLOOKUP(DX51,$G$51:$BE$61,5,FALSE)</f>
        <v>391.99999999999989</v>
      </c>
      <c r="DY53">
        <f>HLOOKUP(DY51,$G$51:$BE$61,5,FALSE)</f>
        <v>394</v>
      </c>
      <c r="DZ53">
        <f>HLOOKUP(DZ51,$G$51:$BE$61,5,FALSE)</f>
        <v>394</v>
      </c>
      <c r="EA53">
        <f>HLOOKUP(EA51,$G$51:$BE$61,5,FALSE)</f>
        <v>357</v>
      </c>
      <c r="EB53">
        <f>HLOOKUP(EB51,$G$51:$BE$61,5,FALSE)</f>
        <v>357</v>
      </c>
      <c r="EC53">
        <f>HLOOKUP(EC51,$G$51:$BE$61,5,FALSE)</f>
        <v>216.00000000000023</v>
      </c>
      <c r="ED53">
        <f>HLOOKUP(ED51,$G$51:$BE$61,5,FALSE)</f>
        <v>216.00000000000023</v>
      </c>
      <c r="EE53">
        <f>HLOOKUP(EE51,$G$51:$BE$61,5,FALSE)</f>
        <v>446.99999999999977</v>
      </c>
      <c r="EF53">
        <f>HLOOKUP(EF51,$G$51:$BE$61,5,FALSE)</f>
        <v>446.99999999999977</v>
      </c>
      <c r="EG53">
        <f>HLOOKUP(EG51,$G$51:$BE$61,5,FALSE)</f>
        <v>531</v>
      </c>
      <c r="EH53">
        <f>HLOOKUP(EH51,$G$51:$BE$61,5,FALSE)</f>
        <v>531</v>
      </c>
      <c r="EI53">
        <f>HLOOKUP(EI51,$G$51:$BE$61,5,FALSE)</f>
        <v>402</v>
      </c>
      <c r="EJ53">
        <f>HLOOKUP(EJ51,$G$51:$BE$61,5,FALSE)</f>
        <v>402</v>
      </c>
      <c r="EK53">
        <f>HLOOKUP(EK51,$G$51:$BE$61,5,FALSE)</f>
        <v>442.00000000000011</v>
      </c>
      <c r="EL53">
        <f>HLOOKUP(EL51,$G$51:$BE$61,5,FALSE)</f>
        <v>442.00000000000011</v>
      </c>
      <c r="EM53">
        <f>HLOOKUP(EM51,$G$51:$BE$61,5,FALSE)</f>
        <v>602</v>
      </c>
      <c r="EN53">
        <f>HLOOKUP(EN51,$G$51:$BE$61,5,FALSE)</f>
        <v>602</v>
      </c>
      <c r="EO53">
        <f>HLOOKUP(EO51,$G$51:$BE$61,5,FALSE)</f>
        <v>384.99999999999989</v>
      </c>
      <c r="EP53">
        <f>HLOOKUP(EP51,$G$51:$BE$61,5,FALSE)</f>
        <v>384.99999999999989</v>
      </c>
      <c r="EQ53">
        <f>HLOOKUP(EQ51,$G$51:$BE$61,5,FALSE)</f>
        <v>460</v>
      </c>
      <c r="ER53">
        <f>HLOOKUP(ER51,$G$51:$BE$61,5,FALSE)</f>
        <v>460</v>
      </c>
      <c r="ES53">
        <f>HLOOKUP(ES51,$G$51:$BE$61,5,FALSE)</f>
        <v>470.00000000000011</v>
      </c>
      <c r="ET53">
        <f>HLOOKUP(ET51,$G$51:$BE$61,5,FALSE)</f>
        <v>470.00000000000011</v>
      </c>
      <c r="EU53">
        <f>HLOOKUP(EU51,$G$51:$BE$61,5,FALSE)</f>
        <v>597</v>
      </c>
      <c r="EV53">
        <f>HLOOKUP(EV51,$G$51:$BE$61,5,FALSE)</f>
        <v>597</v>
      </c>
      <c r="EW53">
        <f>HLOOKUP(EW51,$G$51:$BE$61,5,FALSE)</f>
        <v>622</v>
      </c>
      <c r="EX53">
        <f>HLOOKUP(EX51,$G$51:$BE$61,5,FALSE)</f>
        <v>622</v>
      </c>
      <c r="EY53">
        <f>HLOOKUP(EY51,$G$51:$BE$61,5,FALSE)</f>
        <v>587</v>
      </c>
      <c r="EZ53">
        <f>HLOOKUP(EZ51,$G$51:$BE$61,5,FALSE)</f>
        <v>587</v>
      </c>
      <c r="FA53">
        <f>HLOOKUP(FA51,$G$51:$BE$61,5,FALSE)</f>
        <v>221</v>
      </c>
      <c r="FB53">
        <f>HLOOKUP(FB51,$G$51:$BE$61,5,FALSE)</f>
        <v>221</v>
      </c>
      <c r="FC53">
        <f>HLOOKUP(FC51,$G$51:$BE$61,5,FALSE)</f>
        <v>477.00000000000011</v>
      </c>
      <c r="FD53">
        <f>HLOOKUP(FD51,$G$51:$BE$61,5,FALSE)</f>
        <v>477.00000000000011</v>
      </c>
      <c r="FE53">
        <f>HLOOKUP(FE51,$G$51:$BE$61,5,FALSE)</f>
        <v>508</v>
      </c>
      <c r="FF53">
        <f>HLOOKUP(FF51,$G$51:$BE$61,5,FALSE)</f>
        <v>508</v>
      </c>
      <c r="FG53">
        <f>HLOOKUP(FG51,$G$51:$BE$61,5,FALSE)</f>
        <v>405.99999999999989</v>
      </c>
      <c r="FH53">
        <f>HLOOKUP(FH51,$G$51:$BE$61,5,FALSE)</f>
        <v>405.99999999999989</v>
      </c>
    </row>
    <row r="54" spans="5:164" x14ac:dyDescent="0.25">
      <c r="E54" s="12"/>
      <c r="F54" s="13" t="s">
        <v>10</v>
      </c>
      <c r="G54" s="7">
        <f>$C$19-G53+G59*$C$14</f>
        <v>1066</v>
      </c>
      <c r="H54" s="7">
        <f>$C$19-H53+H59*$C$14</f>
        <v>1094</v>
      </c>
      <c r="I54" s="7">
        <f>$C$19-I53+I59*$C$14</f>
        <v>1255</v>
      </c>
      <c r="J54" s="7">
        <f>$C$19-J53+J59*$C$14</f>
        <v>862.99999999999989</v>
      </c>
      <c r="K54" s="7">
        <f>$C$19-K53+K59*$C$14</f>
        <v>988</v>
      </c>
      <c r="L54" s="7">
        <f>$C$19-L53+L59*$C$14</f>
        <v>903</v>
      </c>
      <c r="M54" s="7">
        <f>$C$19-M53+M59*$C$14</f>
        <v>857</v>
      </c>
      <c r="N54" s="7">
        <f>$C$19-N53+N59*$C$14</f>
        <v>960.99999999999989</v>
      </c>
      <c r="O54" s="7">
        <f>$C$19-O53+O59*$C$14</f>
        <v>1011</v>
      </c>
      <c r="P54" s="7">
        <f>$C$19-P53+P59*$C$14</f>
        <v>1032</v>
      </c>
      <c r="Q54" s="7">
        <f>$C$19-Q53+Q59*$C$14</f>
        <v>1050</v>
      </c>
      <c r="R54" s="7">
        <f>$C$19-R53+R59*$C$14</f>
        <v>932.99999999999989</v>
      </c>
      <c r="S54" s="7">
        <f>$C$19-S53+S59*$C$14</f>
        <v>895</v>
      </c>
      <c r="T54" s="7">
        <f>$C$19-T53+T59*$C$14</f>
        <v>1073</v>
      </c>
      <c r="U54" s="7">
        <f>$C$19-U53+U59*$C$14</f>
        <v>1040.0000000000002</v>
      </c>
      <c r="V54" s="7">
        <f>$C$19-V53+V59*$C$14</f>
        <v>1023.9999999999997</v>
      </c>
      <c r="W54" s="7">
        <f>$C$19-W53+W59*$C$14</f>
        <v>998</v>
      </c>
      <c r="X54" s="7">
        <f>$C$19-X53+X59*$C$14</f>
        <v>1027</v>
      </c>
      <c r="Y54" s="7">
        <f>$C$19-Y53+Y59*$C$14</f>
        <v>863.00000000000011</v>
      </c>
      <c r="Z54" s="7">
        <f>$C$19-Z53+Z59*$C$14</f>
        <v>1059</v>
      </c>
      <c r="AA54" s="7">
        <f>$C$19-AA53+AA59*$C$14</f>
        <v>1004</v>
      </c>
      <c r="AB54" s="7">
        <f>$C$19-AB53+AB59*$C$14</f>
        <v>934</v>
      </c>
      <c r="AC54" s="7">
        <f>$C$19-AC53+AC59*$C$14</f>
        <v>891</v>
      </c>
      <c r="AD54" s="7">
        <f>$C$19-AD53+AD59*$C$14</f>
        <v>1223</v>
      </c>
      <c r="AE54" s="7">
        <f>$C$19-AE53+AE59*$C$14</f>
        <v>931</v>
      </c>
      <c r="AF54" s="7">
        <f>$C$19-AF53+AF59*$C$14</f>
        <v>1057</v>
      </c>
      <c r="AG54" s="7">
        <f>$C$19-AG53+AG59*$C$14</f>
        <v>1151</v>
      </c>
      <c r="AH54" s="7">
        <f>$C$19-AH53+AH59*$C$14</f>
        <v>1092</v>
      </c>
      <c r="AI54" s="7">
        <f>$C$19-AI53+AI59*$C$14</f>
        <v>964.00000000000011</v>
      </c>
      <c r="AJ54" s="7">
        <f>$C$19-AJ53+AJ59*$C$14</f>
        <v>970</v>
      </c>
      <c r="AK54" s="7">
        <f>$C$19-AK53+AK59*$C$14</f>
        <v>1077</v>
      </c>
      <c r="AL54" s="7">
        <f>$C$19-AL53+AL59*$C$14</f>
        <v>820</v>
      </c>
      <c r="AM54" s="7">
        <f>$C$19-AM53+AM59*$C$14</f>
        <v>998</v>
      </c>
      <c r="AN54" s="7">
        <f>$C$19-AN53+AN59*$C$14</f>
        <v>995.99999999999989</v>
      </c>
      <c r="AO54" s="7">
        <f>$C$19-AO53+AO59*$C$14</f>
        <v>1033.0000000000002</v>
      </c>
      <c r="AP54" s="7">
        <f>$C$19-AP53+AP59*$C$14</f>
        <v>1173.9999999999995</v>
      </c>
      <c r="AQ54" s="7">
        <f>$C$19-AQ53+AQ59*$C$14</f>
        <v>943.00000000000034</v>
      </c>
      <c r="AR54" s="7">
        <f>$C$19-AR53+AR59*$C$14</f>
        <v>858.99999999999989</v>
      </c>
      <c r="AS54" s="7">
        <f>$C$19-AS53+AS59*$C$14</f>
        <v>988</v>
      </c>
      <c r="AT54" s="7">
        <f>$C$19-AT53+AT59*$C$14</f>
        <v>948</v>
      </c>
      <c r="AU54" s="7">
        <f>$C$19-AU53+AU59*$C$14</f>
        <v>788</v>
      </c>
      <c r="AV54" s="7">
        <f>$C$19-AV53+AV59*$C$14</f>
        <v>1005</v>
      </c>
      <c r="AW54" s="7">
        <f>$C$19-AW53+AW59*$C$14</f>
        <v>930</v>
      </c>
      <c r="AX54" s="7">
        <f>$C$19-AX53+AX59*$C$14</f>
        <v>920</v>
      </c>
      <c r="AY54" s="7">
        <f>$C$19-AY53+AY59*$C$14</f>
        <v>793</v>
      </c>
      <c r="AZ54" s="7">
        <f>$C$19-AZ53+AZ59*$C$14</f>
        <v>768</v>
      </c>
      <c r="BA54" s="7">
        <f>$C$19-BA53+BA59*$C$14</f>
        <v>803</v>
      </c>
      <c r="BB54" s="7">
        <f>$C$19-BB53+BB59*$C$14</f>
        <v>1169</v>
      </c>
      <c r="BC54" s="7">
        <f>$C$19-BC53+BC59*$C$14</f>
        <v>913</v>
      </c>
      <c r="BD54" s="7">
        <f>$C$19-BD53+BD59*$C$14</f>
        <v>882</v>
      </c>
      <c r="BE54" s="6">
        <f>$C$19-BE53+BE59*$C$14</f>
        <v>984</v>
      </c>
      <c r="BK54" t="s">
        <v>9</v>
      </c>
      <c r="BM54">
        <f>HLOOKUP(BL51,$G$51:$BE$61,8,FALSE)</f>
        <v>2</v>
      </c>
      <c r="BN54">
        <f>HLOOKUP(BM51,$G$51:$BE$61,8,FALSE)</f>
        <v>0</v>
      </c>
      <c r="BO54">
        <f>HLOOKUP(BN51,$G$51:$BE$61,8,FALSE)</f>
        <v>0</v>
      </c>
      <c r="BP54">
        <f>HLOOKUP(BO51,$G$51:$BE$61,8,FALSE)</f>
        <v>1</v>
      </c>
      <c r="BQ54">
        <f>HLOOKUP(BP51,$G$51:$BE$61,8,FALSE)</f>
        <v>1</v>
      </c>
      <c r="BR54">
        <f>HLOOKUP(BQ51,$G$51:$BE$61,8,FALSE)</f>
        <v>0</v>
      </c>
      <c r="BS54">
        <f>HLOOKUP(BR51,$G$51:$BE$61,8,FALSE)</f>
        <v>0</v>
      </c>
      <c r="BT54">
        <f>HLOOKUP(BS51,$G$51:$BE$61,8,FALSE)</f>
        <v>2</v>
      </c>
      <c r="BU54">
        <f>HLOOKUP(BT51,$G$51:$BE$61,8,FALSE)</f>
        <v>2</v>
      </c>
      <c r="BV54">
        <f>HLOOKUP(BU51,$G$51:$BE$61,8,FALSE)</f>
        <v>3</v>
      </c>
      <c r="BW54">
        <f>HLOOKUP(BV51,$G$51:$BE$61,8,FALSE)</f>
        <v>3</v>
      </c>
      <c r="BX54">
        <f>HLOOKUP(BW51,$G$51:$BE$61,8,FALSE)</f>
        <v>2</v>
      </c>
      <c r="BY54">
        <f>HLOOKUP(BX51,$G$51:$BE$61,8,FALSE)</f>
        <v>2</v>
      </c>
      <c r="BZ54">
        <f>HLOOKUP(BY51,$G$51:$BE$61,8,FALSE)</f>
        <v>1</v>
      </c>
      <c r="CA54">
        <f>HLOOKUP(BZ51,$G$51:$BE$61,8,FALSE)</f>
        <v>1</v>
      </c>
      <c r="CB54">
        <f>HLOOKUP(CA51,$G$51:$BE$61,8,FALSE)</f>
        <v>0</v>
      </c>
      <c r="CC54">
        <f>HLOOKUP(CB51,$G$51:$BE$61,8,FALSE)</f>
        <v>0</v>
      </c>
      <c r="CD54">
        <f>HLOOKUP(CC51,$G$51:$BE$61,8,FALSE)</f>
        <v>0</v>
      </c>
      <c r="CE54">
        <f>HLOOKUP(CD51,$G$51:$BE$61,8,FALSE)</f>
        <v>0</v>
      </c>
      <c r="CF54">
        <f>HLOOKUP(CE51,$G$51:$BE$61,8,FALSE)</f>
        <v>0</v>
      </c>
      <c r="CG54">
        <f>HLOOKUP(CF51,$G$51:$BE$61,8,FALSE)</f>
        <v>0</v>
      </c>
      <c r="CH54">
        <f>HLOOKUP(CG51,$G$51:$BE$61,8,FALSE)</f>
        <v>0</v>
      </c>
      <c r="CI54">
        <f>HLOOKUP(CH51,$G$51:$BE$61,8,FALSE)</f>
        <v>0</v>
      </c>
      <c r="CJ54">
        <f>HLOOKUP(CI51,$G$51:$BE$61,8,FALSE)</f>
        <v>1</v>
      </c>
      <c r="CK54">
        <f>HLOOKUP(CJ51,$G$51:$BE$61,8,FALSE)</f>
        <v>1</v>
      </c>
      <c r="CL54">
        <f>HLOOKUP(CK51,$G$51:$BE$61,8,FALSE)</f>
        <v>1</v>
      </c>
      <c r="CM54">
        <f>HLOOKUP(CL51,$G$51:$BE$61,8,FALSE)</f>
        <v>1</v>
      </c>
      <c r="CN54">
        <f>HLOOKUP(CM51,$G$51:$BE$61,8,FALSE)</f>
        <v>0</v>
      </c>
      <c r="CO54">
        <f>HLOOKUP(CN51,$G$51:$BE$61,8,FALSE)</f>
        <v>0</v>
      </c>
      <c r="CP54">
        <f>HLOOKUP(CO51,$G$51:$BE$61,8,FALSE)</f>
        <v>0</v>
      </c>
      <c r="CQ54">
        <f>HLOOKUP(CP51,$G$51:$BE$61,8,FALSE)</f>
        <v>0</v>
      </c>
      <c r="CR54">
        <f>HLOOKUP(CQ51,$G$51:$BE$61,8,FALSE)</f>
        <v>0</v>
      </c>
      <c r="CS54">
        <f>HLOOKUP(CR51,$G$51:$BE$61,8,FALSE)</f>
        <v>0</v>
      </c>
      <c r="CT54">
        <f>HLOOKUP(CS51,$G$51:$BE$61,8,FALSE)</f>
        <v>2</v>
      </c>
      <c r="CU54">
        <f>HLOOKUP(CT51,$G$51:$BE$61,8,FALSE)</f>
        <v>2</v>
      </c>
      <c r="CV54">
        <f>HLOOKUP(CU51,$G$51:$BE$61,8,FALSE)</f>
        <v>1</v>
      </c>
      <c r="CW54">
        <f>HLOOKUP(CV51,$G$51:$BE$61,8,FALSE)</f>
        <v>1</v>
      </c>
      <c r="CX54">
        <f>HLOOKUP(CW51,$G$51:$BE$61,8,FALSE)</f>
        <v>0</v>
      </c>
      <c r="CY54">
        <f>HLOOKUP(CX51,$G$51:$BE$61,8,FALSE)</f>
        <v>0</v>
      </c>
      <c r="CZ54">
        <f>HLOOKUP(CY51,$G$51:$BE$61,8,FALSE)</f>
        <v>0</v>
      </c>
      <c r="DA54">
        <f>HLOOKUP(CZ51,$G$51:$BE$61,8,FALSE)</f>
        <v>0</v>
      </c>
      <c r="DB54">
        <f>HLOOKUP(DA51,$G$51:$BE$61,8,FALSE)</f>
        <v>0</v>
      </c>
      <c r="DC54">
        <f>HLOOKUP(DB51,$G$51:$BE$61,8,FALSE)</f>
        <v>0</v>
      </c>
      <c r="DD54">
        <f>HLOOKUP(DC51,$G$51:$BE$61,8,FALSE)</f>
        <v>2</v>
      </c>
      <c r="DE54">
        <f>HLOOKUP(DD51,$G$51:$BE$61,8,FALSE)</f>
        <v>2</v>
      </c>
      <c r="DF54">
        <f>HLOOKUP(DE51,$G$51:$BE$61,8,FALSE)</f>
        <v>1</v>
      </c>
      <c r="DG54">
        <f>HLOOKUP(DF51,$G$51:$BE$61,8,FALSE)</f>
        <v>1</v>
      </c>
      <c r="DH54">
        <f>HLOOKUP(DG51,$G$51:$BE$61,8,FALSE)</f>
        <v>0</v>
      </c>
      <c r="DI54">
        <f>HLOOKUP(DH51,$G$51:$BE$61,8,FALSE)</f>
        <v>0</v>
      </c>
      <c r="DJ54">
        <f>HLOOKUP(DI51,$G$51:$BE$61,8,FALSE)</f>
        <v>0</v>
      </c>
      <c r="DK54">
        <f>HLOOKUP(DJ51,$G$51:$BE$61,8,FALSE)</f>
        <v>0</v>
      </c>
      <c r="DL54">
        <f>HLOOKUP(DK51,$G$51:$BE$61,8,FALSE)</f>
        <v>0</v>
      </c>
      <c r="DM54">
        <f>HLOOKUP(DL51,$G$51:$BE$61,8,FALSE)</f>
        <v>0</v>
      </c>
      <c r="DN54">
        <f>HLOOKUP(DM51,$G$51:$BE$61,8,FALSE)</f>
        <v>0</v>
      </c>
      <c r="DO54">
        <f>HLOOKUP(DN51,$G$51:$BE$61,8,FALSE)</f>
        <v>0</v>
      </c>
      <c r="DP54">
        <f>HLOOKUP(DO51,$G$51:$BE$61,8,FALSE)</f>
        <v>0</v>
      </c>
      <c r="DQ54">
        <f>HLOOKUP(DP51,$G$51:$BE$61,8,FALSE)</f>
        <v>0</v>
      </c>
      <c r="DR54">
        <f>HLOOKUP(DQ51,$G$51:$BE$61,8,FALSE)</f>
        <v>0</v>
      </c>
      <c r="DS54">
        <f>HLOOKUP(DR51,$G$51:$BE$61,8,FALSE)</f>
        <v>0</v>
      </c>
      <c r="DT54">
        <f>HLOOKUP(DS51,$G$51:$BE$61,8,FALSE)</f>
        <v>1</v>
      </c>
      <c r="DU54">
        <f>HLOOKUP(DT51,$G$51:$BE$61,8,FALSE)</f>
        <v>1</v>
      </c>
      <c r="DV54">
        <f>HLOOKUP(DU51,$G$51:$BE$61,8,FALSE)</f>
        <v>2</v>
      </c>
      <c r="DW54">
        <f>HLOOKUP(DV51,$G$51:$BE$61,8,FALSE)</f>
        <v>2</v>
      </c>
      <c r="DX54">
        <f>HLOOKUP(DW51,$G$51:$BE$61,8,FALSE)</f>
        <v>0</v>
      </c>
      <c r="DY54">
        <f>HLOOKUP(DX51,$G$51:$BE$61,8,FALSE)</f>
        <v>0</v>
      </c>
      <c r="DZ54">
        <f>HLOOKUP(DY51,$G$51:$BE$61,8,FALSE)</f>
        <v>1</v>
      </c>
      <c r="EA54">
        <f>HLOOKUP(DZ51,$G$51:$BE$61,8,FALSE)</f>
        <v>1</v>
      </c>
      <c r="EB54">
        <f>HLOOKUP(EA51,$G$51:$BE$61,8,FALSE)</f>
        <v>2</v>
      </c>
      <c r="EC54">
        <f>HLOOKUP(EB51,$G$51:$BE$61,8,FALSE)</f>
        <v>2</v>
      </c>
      <c r="ED54">
        <f>HLOOKUP(EC51,$G$51:$BE$61,8,FALSE)</f>
        <v>1</v>
      </c>
      <c r="EE54">
        <f>HLOOKUP(ED51,$G$51:$BE$61,8,FALSE)</f>
        <v>1</v>
      </c>
      <c r="EF54">
        <f>HLOOKUP(EE51,$G$51:$BE$61,8,FALSE)</f>
        <v>1</v>
      </c>
      <c r="EG54">
        <f>HLOOKUP(EF51,$G$51:$BE$61,8,FALSE)</f>
        <v>1</v>
      </c>
      <c r="EH54">
        <f>HLOOKUP(EG51,$G$51:$BE$61,8,FALSE)</f>
        <v>0</v>
      </c>
      <c r="EI54">
        <f>HLOOKUP(EH51,$G$51:$BE$61,8,FALSE)</f>
        <v>0</v>
      </c>
      <c r="EJ54">
        <f>HLOOKUP(EI51,$G$51:$BE$61,8,FALSE)</f>
        <v>0</v>
      </c>
      <c r="EK54">
        <f>HLOOKUP(EJ51,$G$51:$BE$61,8,FALSE)</f>
        <v>0</v>
      </c>
      <c r="EL54">
        <f>HLOOKUP(EK51,$G$51:$BE$61,8,FALSE)</f>
        <v>0</v>
      </c>
      <c r="EM54">
        <f>HLOOKUP(EL51,$G$51:$BE$61,8,FALSE)</f>
        <v>0</v>
      </c>
      <c r="EN54">
        <f>HLOOKUP(EM51,$G$51:$BE$61,8,FALSE)</f>
        <v>2</v>
      </c>
      <c r="EO54">
        <f>HLOOKUP(EN51,$G$51:$BE$61,8,FALSE)</f>
        <v>2</v>
      </c>
      <c r="EP54">
        <f>HLOOKUP(EO51,$G$51:$BE$61,8,FALSE)</f>
        <v>1</v>
      </c>
      <c r="EQ54">
        <f>HLOOKUP(EP51,$G$51:$BE$61,8,FALSE)</f>
        <v>1</v>
      </c>
      <c r="ER54">
        <f>HLOOKUP(EQ51,$G$51:$BE$61,8,FALSE)</f>
        <v>1</v>
      </c>
      <c r="ES54">
        <f>HLOOKUP(ER51,$G$51:$BE$61,8,FALSE)</f>
        <v>1</v>
      </c>
      <c r="ET54">
        <f>HLOOKUP(ES51,$G$51:$BE$61,8,FALSE)</f>
        <v>0</v>
      </c>
      <c r="EU54">
        <f>HLOOKUP(ET51,$G$51:$BE$61,8,FALSE)</f>
        <v>0</v>
      </c>
      <c r="EV54">
        <f>HLOOKUP(EU51,$G$51:$BE$61,8,FALSE)</f>
        <v>0</v>
      </c>
      <c r="EW54">
        <f>HLOOKUP(EV51,$G$51:$BE$61,8,FALSE)</f>
        <v>0</v>
      </c>
      <c r="EX54">
        <f>HLOOKUP(EW51,$G$51:$BE$61,8,FALSE)</f>
        <v>0</v>
      </c>
      <c r="EY54">
        <f>HLOOKUP(EX51,$G$51:$BE$61,8,FALSE)</f>
        <v>0</v>
      </c>
      <c r="EZ54">
        <f>HLOOKUP(EY51,$G$51:$BE$61,8,FALSE)</f>
        <v>0</v>
      </c>
      <c r="FA54">
        <f>HLOOKUP(EZ51,$G$51:$BE$61,8,FALSE)</f>
        <v>0</v>
      </c>
      <c r="FB54">
        <f>HLOOKUP(FA51,$G$51:$BE$61,8,FALSE)</f>
        <v>0</v>
      </c>
      <c r="FC54">
        <f>HLOOKUP(FB51,$G$51:$BE$61,8,FALSE)</f>
        <v>0</v>
      </c>
      <c r="FD54">
        <f>HLOOKUP(FC51,$G$51:$BE$61,8,FALSE)</f>
        <v>1</v>
      </c>
      <c r="FE54">
        <f>HLOOKUP(FD51,$G$51:$BE$61,8,FALSE)</f>
        <v>1</v>
      </c>
      <c r="FF54">
        <f>HLOOKUP(FE51,$G$51:$BE$61,8,FALSE)</f>
        <v>1</v>
      </c>
      <c r="FG54">
        <f>HLOOKUP(FF51,$G$51:$BE$61,8,FALSE)</f>
        <v>1</v>
      </c>
      <c r="FH54">
        <f>HLOOKUP(FG51,$G$51:$BE$61,8,FALSE)</f>
        <v>0</v>
      </c>
    </row>
    <row r="55" spans="5:164" x14ac:dyDescent="0.25">
      <c r="E55" s="12"/>
      <c r="F55" s="13" t="s">
        <v>8</v>
      </c>
      <c r="G55" s="7">
        <f>G52-G59*7</f>
        <v>324</v>
      </c>
      <c r="H55" s="7">
        <f>IF(G58=0,H52-H59*7,H52+G54-H59*7)</f>
        <v>296</v>
      </c>
      <c r="I55" s="7">
        <f>IF(H58=0,I52-I59*7,I52+H54-I59*7)</f>
        <v>135</v>
      </c>
      <c r="J55" s="7">
        <f>IF(I58=0,J52-J59*7,J52+I54-J59*7)</f>
        <v>527</v>
      </c>
      <c r="K55" s="7">
        <f>IF(J58=0,K52-K59*7,K52+J54-K59*7)</f>
        <v>402</v>
      </c>
      <c r="L55" s="7">
        <f>IF(K58=0,L52-L59*7,L52+K54-L59*7)</f>
        <v>487</v>
      </c>
      <c r="M55" s="7">
        <f>IF(L58=0,M52-M59*7,M52+L54-M59*7)</f>
        <v>533</v>
      </c>
      <c r="N55" s="7">
        <f>IF(M58=0,N52-N59*7,N52+M54-N59*7)</f>
        <v>429</v>
      </c>
      <c r="O55" s="7">
        <f>IF(N58=0,O52-O59*7,O52+N54-O59*7)</f>
        <v>379.00000000000011</v>
      </c>
      <c r="P55" s="7">
        <f>IF(O58=0,P52-P59*7,P52+O54-P59*7)</f>
        <v>358</v>
      </c>
      <c r="Q55" s="7">
        <f>IF(P58=0,Q52-Q59*7,Q52+P54-Q59*7)</f>
        <v>340</v>
      </c>
      <c r="R55" s="7">
        <f>IF(Q58=0,R52-R59*7,R52+Q54-R59*7)</f>
        <v>457</v>
      </c>
      <c r="S55" s="7">
        <f>IF(R58=0,S52-S59*7,S52+R54-S59*7)</f>
        <v>495</v>
      </c>
      <c r="T55" s="7">
        <f>IF(S58=0,T52-T59*7,T52+S54-T59*7)</f>
        <v>317</v>
      </c>
      <c r="U55" s="7">
        <f>IF(T58=0,U52-U59*7,U52+T54-U59*7)</f>
        <v>350</v>
      </c>
      <c r="V55" s="7">
        <f>IF(U58=0,V52-V59*7,V52+U54-V59*7)</f>
        <v>366.00000000000023</v>
      </c>
      <c r="W55" s="7">
        <f>IF(V58=0,W52-W59*7,W52+V54-W59*7)</f>
        <v>391.99999999999989</v>
      </c>
      <c r="X55" s="7">
        <f>IF(W58=0,X52-X59*7,X52+W54-X59*7)</f>
        <v>363</v>
      </c>
      <c r="Y55" s="7">
        <f>IF(X58=0,Y52-Y59*7,Y52+X54-Y59*7)</f>
        <v>527</v>
      </c>
      <c r="Z55" s="7">
        <f>IF(Y58=0,Z52-Z59*7,Z52+Y54-Z59*7)</f>
        <v>331</v>
      </c>
      <c r="AA55" s="7">
        <f>IF(Z58=0,AA52-AA59*7,AA52+Z54-AA59*7)</f>
        <v>386.00000000000011</v>
      </c>
      <c r="AB55" s="7">
        <f>IF(AA58=0,AB52-AB59*7,AB52+AA54-AB59*7)</f>
        <v>456.00000000000011</v>
      </c>
      <c r="AC55" s="7">
        <f>IF(AB58=0,AC52-AC59*7,AC52+AB54-AC59*7)</f>
        <v>499</v>
      </c>
      <c r="AD55" s="7">
        <f>IF(AC58=0,AD52-AD59*7,AD52+AC54-AD59*7)</f>
        <v>167</v>
      </c>
      <c r="AE55" s="7">
        <f>IF(AD58=0,AE52-AE59*7,AE52+AD54-AE59*7)</f>
        <v>459</v>
      </c>
      <c r="AF55" s="7">
        <f>IF(AE58=0,AF52-AF59*7,AF52+AE54-AF59*7)</f>
        <v>333</v>
      </c>
      <c r="AG55" s="7">
        <f>IF(AF58=0,AG52-AG59*7,AG52+AF54-AG59*7)</f>
        <v>239</v>
      </c>
      <c r="AH55" s="7">
        <f>IF(AG58=0,AH52-AH59*7,AH52+AG54-AH59*7)</f>
        <v>298</v>
      </c>
      <c r="AI55" s="7">
        <f>IF(AH58=0,AI52-AI59*7,AI52+AH54-AI59*7)</f>
        <v>426</v>
      </c>
      <c r="AJ55" s="7">
        <f>IF(AI58=0,AJ52-AJ59*7,AJ52+AI54-AJ59*7)</f>
        <v>419.99999999999989</v>
      </c>
      <c r="AK55" s="7">
        <f>IF(AJ58=0,AK52-AK59*7,AK52+AJ54-AK59*7)</f>
        <v>313</v>
      </c>
      <c r="AL55" s="7">
        <f>IF(AK58=0,AL52-AL59*7,AL52+AK54-AL59*7)</f>
        <v>570</v>
      </c>
      <c r="AM55" s="7">
        <f>IF(AL58=0,AM52-AM59*7,AM52+AL54-AM59*7)</f>
        <v>391.99999999999989</v>
      </c>
      <c r="AN55" s="7">
        <f>IF(AM58=0,AN52-AN59*7,AN52+AM54-AN59*7)</f>
        <v>394</v>
      </c>
      <c r="AO55" s="7">
        <f>IF(AN58=0,AO52-AO59*7,AO52+AN54-AO59*7)</f>
        <v>357</v>
      </c>
      <c r="AP55" s="7">
        <f>IF(AO58=0,AP52-AP59*7,AP52+AO54-AP59*7)</f>
        <v>216.00000000000023</v>
      </c>
      <c r="AQ55" s="7">
        <f>IF(AP58=0,AQ52-AQ59*7,AQ52+AP54-AQ59*7)</f>
        <v>446.99999999999977</v>
      </c>
      <c r="AR55" s="7">
        <f>IF(AQ58=0,AR52-AR59*7,AR52+AQ54-AR59*7)</f>
        <v>531</v>
      </c>
      <c r="AS55" s="7">
        <f>IF(AR58=0,AS52-AS59*7,AS52+AR54-AS59*7)</f>
        <v>402</v>
      </c>
      <c r="AT55" s="7">
        <f>IF(AS58=0,AT52-AT59*7,AT52+AS54-AT59*7)</f>
        <v>442.00000000000011</v>
      </c>
      <c r="AU55" s="7">
        <f>IF(AT58=0,AU52-AU59*7,AU52+AT54-AU59*7)</f>
        <v>602</v>
      </c>
      <c r="AV55" s="7">
        <f>IF(AU58=0,AV52-AV59*7,AV52+AU54-AV59*7)</f>
        <v>384.99999999999989</v>
      </c>
      <c r="AW55" s="7">
        <f>IF(AV58=0,AW52-AW59*7,AW52+AV54-AW59*7)</f>
        <v>460</v>
      </c>
      <c r="AX55" s="7">
        <f>IF(AW58=0,AX52-AX59*7,AX52+AW54-AX59*7)</f>
        <v>470.00000000000011</v>
      </c>
      <c r="AY55" s="7">
        <f>IF(AX58=0,AY52-AY59*7,AY52+AX54-AY59*7)</f>
        <v>597</v>
      </c>
      <c r="AZ55" s="7">
        <f>IF(AY58=0,AZ52-AZ59*7,AZ52+AY54-AZ59*7)</f>
        <v>622</v>
      </c>
      <c r="BA55" s="7">
        <f>IF(AZ58=0,BA52-BA59*7,BA52+AZ54-BA59*7)</f>
        <v>587</v>
      </c>
      <c r="BB55" s="7">
        <f>IF(BA58=0,BB52-BB59*7,BB52+BA54-BB59*7)</f>
        <v>221</v>
      </c>
      <c r="BC55" s="7">
        <f>IF(BB58=0,BC52-BC59*7,BC52+BB54-BC59*7)</f>
        <v>477.00000000000011</v>
      </c>
      <c r="BD55" s="7">
        <f>IF(BC58=0,BD52-BD59*7,BD52+BC54-BD59*7)</f>
        <v>508</v>
      </c>
      <c r="BE55" s="6">
        <f>IF(BD58=0,BE52-BE59*7,BE52+BD54-BE59*7)</f>
        <v>405.99999999999989</v>
      </c>
      <c r="BK55" t="s">
        <v>7</v>
      </c>
      <c r="BL55">
        <f>HLOOKUP(BL51,$G$51:$BE$61,3,FALSE)</f>
        <v>628.57142857142867</v>
      </c>
      <c r="BM55">
        <f>HLOOKUP(BL51,$G$51:$BE$61,3,FALSE)</f>
        <v>628.57142857142867</v>
      </c>
      <c r="BN55">
        <f>HLOOKUP(BM51,$G$51:$BE$61,3,FALSE)</f>
        <v>608.57142857142867</v>
      </c>
      <c r="BO55">
        <f>HLOOKUP(BN51,$G$51:$BE$61,3,FALSE)</f>
        <v>608.57142857142867</v>
      </c>
      <c r="BP55">
        <f>HLOOKUP(BO51,$G$51:$BE$61,3,FALSE)</f>
        <v>493.57142857142867</v>
      </c>
      <c r="BQ55">
        <f>HLOOKUP(BP51,$G$51:$BE$61,3,FALSE)</f>
        <v>493.57142857142867</v>
      </c>
      <c r="BR55">
        <f>HLOOKUP(BQ51,$G$51:$BE$61,3,FALSE)</f>
        <v>773.57142857142867</v>
      </c>
      <c r="BS55">
        <f>HLOOKUP(BR51,$G$51:$BE$61,3,FALSE)</f>
        <v>773.57142857142867</v>
      </c>
      <c r="BT55">
        <f>HLOOKUP(BS51,$G$51:$BE$61,3,FALSE)</f>
        <v>684.28571428571433</v>
      </c>
      <c r="BU55">
        <f>HLOOKUP(BT51,$G$51:$BE$61,3,FALSE)</f>
        <v>684.28571428571433</v>
      </c>
      <c r="BV55">
        <f>HLOOKUP(BU51,$G$51:$BE$61,3,FALSE)</f>
        <v>745</v>
      </c>
      <c r="BW55">
        <f>HLOOKUP(BV51,$G$51:$BE$61,3,FALSE)</f>
        <v>745</v>
      </c>
      <c r="BX55">
        <f>HLOOKUP(BW51,$G$51:$BE$61,3,FALSE)</f>
        <v>777.85714285714289</v>
      </c>
      <c r="BY55">
        <f>HLOOKUP(BX51,$G$51:$BE$61,3,FALSE)</f>
        <v>777.85714285714289</v>
      </c>
      <c r="BZ55">
        <f>HLOOKUP(BY51,$G$51:$BE$61,3,FALSE)</f>
        <v>703.57142857142867</v>
      </c>
      <c r="CA55">
        <f>HLOOKUP(BZ51,$G$51:$BE$61,3,FALSE)</f>
        <v>703.57142857142867</v>
      </c>
      <c r="CB55">
        <f>HLOOKUP(CA51,$G$51:$BE$61,3,FALSE)</f>
        <v>667.85714285714278</v>
      </c>
      <c r="CC55">
        <f>HLOOKUP(CB51,$G$51:$BE$61,3,FALSE)</f>
        <v>667.85714285714278</v>
      </c>
      <c r="CD55">
        <f>HLOOKUP(CC51,$G$51:$BE$61,3,FALSE)</f>
        <v>652.85714285714289</v>
      </c>
      <c r="CE55">
        <f>HLOOKUP(CD51,$G$51:$BE$61,3,FALSE)</f>
        <v>652.85714285714289</v>
      </c>
      <c r="CF55">
        <f>HLOOKUP(CE51,$G$51:$BE$61,3,FALSE)</f>
        <v>640</v>
      </c>
      <c r="CG55">
        <f>HLOOKUP(CF51,$G$51:$BE$61,3,FALSE)</f>
        <v>640</v>
      </c>
      <c r="CH55">
        <f>HLOOKUP(CG51,$G$51:$BE$61,3,FALSE)</f>
        <v>723.57142857142867</v>
      </c>
      <c r="CI55">
        <f>HLOOKUP(CH51,$G$51:$BE$61,3,FALSE)</f>
        <v>723.57142857142867</v>
      </c>
      <c r="CJ55">
        <f>HLOOKUP(CI51,$G$51:$BE$61,3,FALSE)</f>
        <v>750.71428571428567</v>
      </c>
      <c r="CK55">
        <f>HLOOKUP(CJ51,$G$51:$BE$61,3,FALSE)</f>
        <v>750.71428571428567</v>
      </c>
      <c r="CL55">
        <f>HLOOKUP(CK51,$G$51:$BE$61,3,FALSE)</f>
        <v>623.57142857142867</v>
      </c>
      <c r="CM55">
        <f>HLOOKUP(CL51,$G$51:$BE$61,3,FALSE)</f>
        <v>623.57142857142867</v>
      </c>
      <c r="CN55">
        <f>HLOOKUP(CM51,$G$51:$BE$61,3,FALSE)</f>
        <v>647.142857142857</v>
      </c>
      <c r="CO55">
        <f>HLOOKUP(CN51,$G$51:$BE$61,3,FALSE)</f>
        <v>647.142857142857</v>
      </c>
      <c r="CP55">
        <f>HLOOKUP(CO51,$G$51:$BE$61,3,FALSE)</f>
        <v>658.5714285714289</v>
      </c>
      <c r="CQ55">
        <f>HLOOKUP(CP51,$G$51:$BE$61,3,FALSE)</f>
        <v>658.5714285714289</v>
      </c>
      <c r="CR55">
        <f>HLOOKUP(CQ51,$G$51:$BE$61,3,FALSE)</f>
        <v>677.14285714285711</v>
      </c>
      <c r="CS55">
        <f>HLOOKUP(CR51,$G$51:$BE$61,3,FALSE)</f>
        <v>677.14285714285711</v>
      </c>
      <c r="CT55">
        <f>HLOOKUP(CS51,$G$51:$BE$61,3,FALSE)</f>
        <v>656.42857142857133</v>
      </c>
      <c r="CU55">
        <f>HLOOKUP(CT51,$G$51:$BE$61,3,FALSE)</f>
        <v>656.42857142857133</v>
      </c>
      <c r="CV55">
        <f>HLOOKUP(CU51,$G$51:$BE$61,3,FALSE)</f>
        <v>773.57142857142844</v>
      </c>
      <c r="CW55">
        <f>HLOOKUP(CV51,$G$51:$BE$61,3,FALSE)</f>
        <v>773.57142857142844</v>
      </c>
      <c r="CX55">
        <f>HLOOKUP(CW51,$G$51:$BE$61,3,FALSE)</f>
        <v>633.57142857142867</v>
      </c>
      <c r="CY55">
        <f>HLOOKUP(CX51,$G$51:$BE$61,3,FALSE)</f>
        <v>633.57142857142867</v>
      </c>
      <c r="CZ55">
        <f>HLOOKUP(CY51,$G$51:$BE$61,3,FALSE)</f>
        <v>672.85714285714289</v>
      </c>
      <c r="DA55">
        <f>HLOOKUP(CZ51,$G$51:$BE$61,3,FALSE)</f>
        <v>672.85714285714289</v>
      </c>
      <c r="DB55">
        <f>HLOOKUP(DA51,$G$51:$BE$61,3,FALSE)</f>
        <v>722.85714285714289</v>
      </c>
      <c r="DC55">
        <f>HLOOKUP(DB51,$G$51:$BE$61,3,FALSE)</f>
        <v>722.85714285714289</v>
      </c>
      <c r="DD55">
        <f>HLOOKUP(DC51,$G$51:$BE$61,3,FALSE)</f>
        <v>753.57142857142856</v>
      </c>
      <c r="DE55">
        <f>HLOOKUP(DD51,$G$51:$BE$61,3,FALSE)</f>
        <v>753.57142857142856</v>
      </c>
      <c r="DF55">
        <f>HLOOKUP(DE51,$G$51:$BE$61,3,FALSE)</f>
        <v>516.42857142857133</v>
      </c>
      <c r="DG55">
        <f>HLOOKUP(DF51,$G$51:$BE$61,3,FALSE)</f>
        <v>516.42857142857133</v>
      </c>
      <c r="DH55">
        <f>HLOOKUP(DG51,$G$51:$BE$61,3,FALSE)</f>
        <v>725</v>
      </c>
      <c r="DI55">
        <f>HLOOKUP(DH51,$G$51:$BE$61,3,FALSE)</f>
        <v>725</v>
      </c>
      <c r="DJ55">
        <f>HLOOKUP(DI51,$G$51:$BE$61,3,FALSE)</f>
        <v>635</v>
      </c>
      <c r="DK55">
        <f>HLOOKUP(DJ51,$G$51:$BE$61,3,FALSE)</f>
        <v>635</v>
      </c>
      <c r="DL55">
        <f>HLOOKUP(DK51,$G$51:$BE$61,3,FALSE)</f>
        <v>567.85714285714289</v>
      </c>
      <c r="DM55">
        <f>HLOOKUP(DL51,$G$51:$BE$61,3,FALSE)</f>
        <v>567.85714285714289</v>
      </c>
      <c r="DN55">
        <f>HLOOKUP(DM51,$G$51:$BE$61,3,FALSE)</f>
        <v>610</v>
      </c>
      <c r="DO55">
        <f>HLOOKUP(DN51,$G$51:$BE$61,3,FALSE)</f>
        <v>610</v>
      </c>
      <c r="DP55">
        <f>HLOOKUP(DO51,$G$51:$BE$61,3,FALSE)</f>
        <v>701.42857142857133</v>
      </c>
      <c r="DQ55">
        <f>HLOOKUP(DP51,$G$51:$BE$61,3,FALSE)</f>
        <v>701.42857142857133</v>
      </c>
      <c r="DR55">
        <f>HLOOKUP(DQ51,$G$51:$BE$61,3,FALSE)</f>
        <v>697.14285714285711</v>
      </c>
      <c r="DS55">
        <f>HLOOKUP(DR51,$G$51:$BE$61,3,FALSE)</f>
        <v>697.14285714285711</v>
      </c>
      <c r="DT55">
        <f>HLOOKUP(DS51,$G$51:$BE$61,3,FALSE)</f>
        <v>620.71428571428567</v>
      </c>
      <c r="DU55">
        <f>HLOOKUP(DT51,$G$51:$BE$61,3,FALSE)</f>
        <v>620.71428571428567</v>
      </c>
      <c r="DV55">
        <f>HLOOKUP(DU51,$G$51:$BE$61,3,FALSE)</f>
        <v>804.28571428571433</v>
      </c>
      <c r="DW55">
        <f>HLOOKUP(DV51,$G$51:$BE$61,3,FALSE)</f>
        <v>804.28571428571433</v>
      </c>
      <c r="DX55">
        <f>HLOOKUP(DW51,$G$51:$BE$61,3,FALSE)</f>
        <v>677.14285714285711</v>
      </c>
      <c r="DY55">
        <f>HLOOKUP(DX51,$G$51:$BE$61,3,FALSE)</f>
        <v>677.14285714285711</v>
      </c>
      <c r="DZ55">
        <f>HLOOKUP(DY51,$G$51:$BE$61,3,FALSE)</f>
        <v>678.57142857142867</v>
      </c>
      <c r="EA55">
        <f>HLOOKUP(DZ51,$G$51:$BE$61,3,FALSE)</f>
        <v>678.57142857142867</v>
      </c>
      <c r="EB55">
        <f>HLOOKUP(EA51,$G$51:$BE$61,3,FALSE)</f>
        <v>652.142857142857</v>
      </c>
      <c r="EC55">
        <f>HLOOKUP(EB51,$G$51:$BE$61,3,FALSE)</f>
        <v>652.142857142857</v>
      </c>
      <c r="ED55">
        <f>HLOOKUP(EC51,$G$51:$BE$61,3,FALSE)</f>
        <v>551.42857142857179</v>
      </c>
      <c r="EE55">
        <f>HLOOKUP(ED51,$G$51:$BE$61,3,FALSE)</f>
        <v>551.42857142857179</v>
      </c>
      <c r="EF55">
        <f>HLOOKUP(EE51,$G$51:$BE$61,3,FALSE)</f>
        <v>716.4285714285711</v>
      </c>
      <c r="EG55">
        <f>HLOOKUP(EF51,$G$51:$BE$61,3,FALSE)</f>
        <v>716.4285714285711</v>
      </c>
      <c r="EH55">
        <f>HLOOKUP(EG51,$G$51:$BE$61,3,FALSE)</f>
        <v>776.42857142857156</v>
      </c>
      <c r="EI55">
        <f>HLOOKUP(EH51,$G$51:$BE$61,3,FALSE)</f>
        <v>776.42857142857156</v>
      </c>
      <c r="EJ55">
        <f>HLOOKUP(EI51,$G$51:$BE$61,3,FALSE)</f>
        <v>684.28571428571433</v>
      </c>
      <c r="EK55">
        <f>HLOOKUP(EJ51,$G$51:$BE$61,3,FALSE)</f>
        <v>684.28571428571433</v>
      </c>
      <c r="EL55">
        <f>HLOOKUP(EK51,$G$51:$BE$61,3,FALSE)</f>
        <v>712.85714285714289</v>
      </c>
      <c r="EM55">
        <f>HLOOKUP(EL51,$G$51:$BE$61,3,FALSE)</f>
        <v>712.85714285714289</v>
      </c>
      <c r="EN55">
        <f>HLOOKUP(EM51,$G$51:$BE$61,3,FALSE)</f>
        <v>827.14285714285711</v>
      </c>
      <c r="EO55">
        <f>HLOOKUP(EN51,$G$51:$BE$61,3,FALSE)</f>
        <v>827.14285714285711</v>
      </c>
      <c r="EP55">
        <f>HLOOKUP(EO51,$G$51:$BE$61,3,FALSE)</f>
        <v>672.14285714285711</v>
      </c>
      <c r="EQ55">
        <f>HLOOKUP(EP51,$G$51:$BE$61,3,FALSE)</f>
        <v>672.14285714285711</v>
      </c>
      <c r="ER55">
        <f>HLOOKUP(EQ51,$G$51:$BE$61,3,FALSE)</f>
        <v>725.71428571428567</v>
      </c>
      <c r="ES55">
        <f>HLOOKUP(ER51,$G$51:$BE$61,3,FALSE)</f>
        <v>725.71428571428567</v>
      </c>
      <c r="ET55">
        <f>HLOOKUP(ES51,$G$51:$BE$61,3,FALSE)</f>
        <v>732.85714285714278</v>
      </c>
      <c r="EU55">
        <f>HLOOKUP(ET51,$G$51:$BE$61,3,FALSE)</f>
        <v>732.85714285714278</v>
      </c>
      <c r="EV55">
        <f>HLOOKUP(EU51,$G$51:$BE$61,3,FALSE)</f>
        <v>823.57142857142856</v>
      </c>
      <c r="EW55">
        <f>HLOOKUP(EV51,$G$51:$BE$61,3,FALSE)</f>
        <v>823.57142857142856</v>
      </c>
      <c r="EX55">
        <f>HLOOKUP(EW51,$G$51:$BE$61,3,FALSE)</f>
        <v>841.42857142857144</v>
      </c>
      <c r="EY55">
        <f>HLOOKUP(EX51,$G$51:$BE$61,3,FALSE)</f>
        <v>841.42857142857144</v>
      </c>
      <c r="EZ55">
        <f>HLOOKUP(EY51,$G$51:$BE$61,3,FALSE)</f>
        <v>816.42857142857144</v>
      </c>
      <c r="FA55">
        <f>HLOOKUP(EZ51,$G$51:$BE$61,3,FALSE)</f>
        <v>816.42857142857144</v>
      </c>
      <c r="FB55">
        <f>HLOOKUP(FA51,$G$51:$BE$61,3,FALSE)</f>
        <v>555</v>
      </c>
      <c r="FC55">
        <f>HLOOKUP(FB51,$G$51:$BE$61,3,FALSE)</f>
        <v>555</v>
      </c>
      <c r="FD55">
        <f>HLOOKUP(FC51,$G$51:$BE$61,3,FALSE)</f>
        <v>737.85714285714289</v>
      </c>
      <c r="FE55">
        <f>HLOOKUP(FD51,$G$51:$BE$61,3,FALSE)</f>
        <v>737.85714285714289</v>
      </c>
      <c r="FF55">
        <f>HLOOKUP(FE51,$G$51:$BE$61,3,FALSE)</f>
        <v>760</v>
      </c>
      <c r="FG55">
        <f>HLOOKUP(FF51,$G$51:$BE$61,3,FALSE)</f>
        <v>760</v>
      </c>
      <c r="FH55">
        <f>HLOOKUP(FG51,$G$51:$BE$61,3,FALSE)</f>
        <v>687.14285714285722</v>
      </c>
    </row>
    <row r="56" spans="5:164" x14ac:dyDescent="0.25">
      <c r="E56" s="12"/>
      <c r="F56" s="13" t="s">
        <v>6</v>
      </c>
      <c r="G56" s="7">
        <f>$C$19</f>
        <v>1390</v>
      </c>
      <c r="H56" s="7">
        <f>$C$19</f>
        <v>1390</v>
      </c>
      <c r="I56" s="7">
        <f>$C$19</f>
        <v>1390</v>
      </c>
      <c r="J56" s="7">
        <f>$C$19</f>
        <v>1390</v>
      </c>
      <c r="K56" s="7">
        <f>$C$19</f>
        <v>1390</v>
      </c>
      <c r="L56" s="7">
        <f>$C$19</f>
        <v>1390</v>
      </c>
      <c r="M56" s="7">
        <f>$C$19</f>
        <v>1390</v>
      </c>
      <c r="N56" s="7">
        <f>$C$19</f>
        <v>1390</v>
      </c>
      <c r="O56" s="7">
        <f>$C$19</f>
        <v>1390</v>
      </c>
      <c r="P56" s="7">
        <f>$C$19</f>
        <v>1390</v>
      </c>
      <c r="Q56" s="7">
        <f>$C$19</f>
        <v>1390</v>
      </c>
      <c r="R56" s="7">
        <f>$C$19</f>
        <v>1390</v>
      </c>
      <c r="S56" s="7">
        <f>$C$19</f>
        <v>1390</v>
      </c>
      <c r="T56" s="7">
        <f>$C$19</f>
        <v>1390</v>
      </c>
      <c r="U56" s="7">
        <f>$C$19</f>
        <v>1390</v>
      </c>
      <c r="V56" s="7">
        <f>$C$19</f>
        <v>1390</v>
      </c>
      <c r="W56" s="7">
        <f>$C$19</f>
        <v>1390</v>
      </c>
      <c r="X56" s="7">
        <f>$C$19</f>
        <v>1390</v>
      </c>
      <c r="Y56" s="7">
        <f>$C$19</f>
        <v>1390</v>
      </c>
      <c r="Z56" s="7">
        <f>$C$19</f>
        <v>1390</v>
      </c>
      <c r="AA56" s="7">
        <f>$C$19</f>
        <v>1390</v>
      </c>
      <c r="AB56" s="7">
        <f>$C$19</f>
        <v>1390</v>
      </c>
      <c r="AC56" s="7">
        <f>$C$19</f>
        <v>1390</v>
      </c>
      <c r="AD56" s="7">
        <f>$C$19</f>
        <v>1390</v>
      </c>
      <c r="AE56" s="7">
        <f>$C$19</f>
        <v>1390</v>
      </c>
      <c r="AF56" s="7">
        <f>$C$19</f>
        <v>1390</v>
      </c>
      <c r="AG56" s="7">
        <f>$C$19</f>
        <v>1390</v>
      </c>
      <c r="AH56" s="7">
        <f>$C$19</f>
        <v>1390</v>
      </c>
      <c r="AI56" s="7">
        <f>$C$19</f>
        <v>1390</v>
      </c>
      <c r="AJ56" s="7">
        <f>$C$19</f>
        <v>1390</v>
      </c>
      <c r="AK56" s="7">
        <f>$C$19</f>
        <v>1390</v>
      </c>
      <c r="AL56" s="7">
        <f>$C$19</f>
        <v>1390</v>
      </c>
      <c r="AM56" s="7">
        <f>$C$19</f>
        <v>1390</v>
      </c>
      <c r="AN56" s="7">
        <f>$C$19</f>
        <v>1390</v>
      </c>
      <c r="AO56" s="7">
        <f>$C$19</f>
        <v>1390</v>
      </c>
      <c r="AP56" s="7">
        <f>$C$19</f>
        <v>1390</v>
      </c>
      <c r="AQ56" s="7">
        <f>$C$19</f>
        <v>1390</v>
      </c>
      <c r="AR56" s="7">
        <f>$C$19</f>
        <v>1390</v>
      </c>
      <c r="AS56" s="7">
        <f>$C$19</f>
        <v>1390</v>
      </c>
      <c r="AT56" s="7">
        <f>$C$19</f>
        <v>1390</v>
      </c>
      <c r="AU56" s="7">
        <f>$C$19</f>
        <v>1390</v>
      </c>
      <c r="AV56" s="7">
        <f>$C$19</f>
        <v>1390</v>
      </c>
      <c r="AW56" s="7">
        <f>$C$19</f>
        <v>1390</v>
      </c>
      <c r="AX56" s="7">
        <f>$C$19</f>
        <v>1390</v>
      </c>
      <c r="AY56" s="7">
        <f>$C$19</f>
        <v>1390</v>
      </c>
      <c r="AZ56" s="7">
        <f>$C$19</f>
        <v>1390</v>
      </c>
      <c r="BA56" s="7">
        <f>$C$19</f>
        <v>1390</v>
      </c>
      <c r="BB56" s="7">
        <f>$C$19</f>
        <v>1390</v>
      </c>
      <c r="BC56" s="7">
        <f>$C$19</f>
        <v>1390</v>
      </c>
      <c r="BD56" s="7">
        <f>$C$19</f>
        <v>1390</v>
      </c>
      <c r="BE56" s="6">
        <f>$C$19</f>
        <v>1390</v>
      </c>
    </row>
    <row r="57" spans="5:164" x14ac:dyDescent="0.25">
      <c r="E57" s="12"/>
      <c r="F57" s="13" t="s">
        <v>5</v>
      </c>
      <c r="G57" s="7">
        <f>$C$18</f>
        <v>417</v>
      </c>
      <c r="H57" s="7">
        <f>$C$18</f>
        <v>417</v>
      </c>
      <c r="I57" s="7">
        <f>$C$18</f>
        <v>417</v>
      </c>
      <c r="J57" s="7">
        <f>$C$18</f>
        <v>417</v>
      </c>
      <c r="K57" s="7">
        <f>$C$18</f>
        <v>417</v>
      </c>
      <c r="L57" s="7">
        <f>$C$18</f>
        <v>417</v>
      </c>
      <c r="M57" s="7">
        <f>$C$18</f>
        <v>417</v>
      </c>
      <c r="N57" s="7">
        <f>$C$18</f>
        <v>417</v>
      </c>
      <c r="O57" s="7">
        <f>$C$18</f>
        <v>417</v>
      </c>
      <c r="P57" s="7">
        <f>$C$18</f>
        <v>417</v>
      </c>
      <c r="Q57" s="7">
        <f>$C$18</f>
        <v>417</v>
      </c>
      <c r="R57" s="7">
        <f>$C$18</f>
        <v>417</v>
      </c>
      <c r="S57" s="7">
        <f>$C$18</f>
        <v>417</v>
      </c>
      <c r="T57" s="7">
        <f>$C$18</f>
        <v>417</v>
      </c>
      <c r="U57" s="7">
        <f>$C$18</f>
        <v>417</v>
      </c>
      <c r="V57" s="7">
        <f>$C$18</f>
        <v>417</v>
      </c>
      <c r="W57" s="7">
        <f>$C$18</f>
        <v>417</v>
      </c>
      <c r="X57" s="7">
        <f>$C$18</f>
        <v>417</v>
      </c>
      <c r="Y57" s="7">
        <f>$C$18</f>
        <v>417</v>
      </c>
      <c r="Z57" s="7">
        <f>$C$18</f>
        <v>417</v>
      </c>
      <c r="AA57" s="7">
        <f>$C$18</f>
        <v>417</v>
      </c>
      <c r="AB57" s="7">
        <f>$C$18</f>
        <v>417</v>
      </c>
      <c r="AC57" s="7">
        <f>$C$18</f>
        <v>417</v>
      </c>
      <c r="AD57" s="7">
        <f>$C$18</f>
        <v>417</v>
      </c>
      <c r="AE57" s="7">
        <f>$C$18</f>
        <v>417</v>
      </c>
      <c r="AF57" s="7">
        <f>$C$18</f>
        <v>417</v>
      </c>
      <c r="AG57" s="7">
        <f>$C$18</f>
        <v>417</v>
      </c>
      <c r="AH57" s="7">
        <f>$C$18</f>
        <v>417</v>
      </c>
      <c r="AI57" s="7">
        <f>$C$18</f>
        <v>417</v>
      </c>
      <c r="AJ57" s="7">
        <f>$C$18</f>
        <v>417</v>
      </c>
      <c r="AK57" s="7">
        <f>$C$18</f>
        <v>417</v>
      </c>
      <c r="AL57" s="7">
        <f>$C$18</f>
        <v>417</v>
      </c>
      <c r="AM57" s="7">
        <f>$C$18</f>
        <v>417</v>
      </c>
      <c r="AN57" s="7">
        <f>$C$18</f>
        <v>417</v>
      </c>
      <c r="AO57" s="7">
        <f>$C$18</f>
        <v>417</v>
      </c>
      <c r="AP57" s="7">
        <f>$C$18</f>
        <v>417</v>
      </c>
      <c r="AQ57" s="7">
        <f>$C$18</f>
        <v>417</v>
      </c>
      <c r="AR57" s="7">
        <f>$C$18</f>
        <v>417</v>
      </c>
      <c r="AS57" s="7">
        <f>$C$18</f>
        <v>417</v>
      </c>
      <c r="AT57" s="7">
        <f>$C$18</f>
        <v>417</v>
      </c>
      <c r="AU57" s="7">
        <f>$C$18</f>
        <v>417</v>
      </c>
      <c r="AV57" s="7">
        <f>$C$18</f>
        <v>417</v>
      </c>
      <c r="AW57" s="7">
        <f>$C$18</f>
        <v>417</v>
      </c>
      <c r="AX57" s="7">
        <f>$C$18</f>
        <v>417</v>
      </c>
      <c r="AY57" s="7">
        <f>$C$18</f>
        <v>417</v>
      </c>
      <c r="AZ57" s="7">
        <f>$C$18</f>
        <v>417</v>
      </c>
      <c r="BA57" s="7">
        <f>$C$18</f>
        <v>417</v>
      </c>
      <c r="BB57" s="7">
        <f>$C$18</f>
        <v>417</v>
      </c>
      <c r="BC57" s="7">
        <f>$C$18</f>
        <v>417</v>
      </c>
      <c r="BD57" s="7">
        <f>$C$18</f>
        <v>417</v>
      </c>
      <c r="BE57" s="6">
        <f>$C$18</f>
        <v>417</v>
      </c>
    </row>
    <row r="58" spans="5:164" x14ac:dyDescent="0.25">
      <c r="E58" s="12"/>
      <c r="F58" s="8" t="s">
        <v>4</v>
      </c>
      <c r="G58" s="7">
        <v>2</v>
      </c>
      <c r="H58" s="7">
        <v>0</v>
      </c>
      <c r="I58" s="7">
        <v>1</v>
      </c>
      <c r="J58" s="7">
        <v>0</v>
      </c>
      <c r="K58" s="7">
        <v>2</v>
      </c>
      <c r="L58" s="7">
        <v>3</v>
      </c>
      <c r="M58" s="7">
        <v>2</v>
      </c>
      <c r="N58" s="7">
        <v>1</v>
      </c>
      <c r="O58" s="7">
        <v>0</v>
      </c>
      <c r="P58" s="7">
        <v>0</v>
      </c>
      <c r="Q58" s="7">
        <v>0</v>
      </c>
      <c r="R58" s="7">
        <v>0</v>
      </c>
      <c r="S58" s="7">
        <v>1</v>
      </c>
      <c r="T58" s="7">
        <v>1</v>
      </c>
      <c r="U58" s="7">
        <v>0</v>
      </c>
      <c r="V58" s="7">
        <v>0</v>
      </c>
      <c r="W58" s="7">
        <v>0</v>
      </c>
      <c r="X58" s="7">
        <v>2</v>
      </c>
      <c r="Y58" s="7">
        <v>1</v>
      </c>
      <c r="Z58" s="7">
        <v>0</v>
      </c>
      <c r="AA58" s="7">
        <v>0</v>
      </c>
      <c r="AB58" s="7">
        <v>0</v>
      </c>
      <c r="AC58" s="7">
        <v>2</v>
      </c>
      <c r="AD58" s="7">
        <v>1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1</v>
      </c>
      <c r="AL58" s="7">
        <v>2</v>
      </c>
      <c r="AM58" s="7">
        <v>0</v>
      </c>
      <c r="AN58" s="7">
        <v>1</v>
      </c>
      <c r="AO58" s="7">
        <v>2</v>
      </c>
      <c r="AP58" s="7">
        <v>1</v>
      </c>
      <c r="AQ58" s="7">
        <v>1</v>
      </c>
      <c r="AR58" s="7">
        <v>0</v>
      </c>
      <c r="AS58" s="7">
        <v>0</v>
      </c>
      <c r="AT58" s="7">
        <v>0</v>
      </c>
      <c r="AU58" s="7">
        <v>2</v>
      </c>
      <c r="AV58" s="7">
        <v>1</v>
      </c>
      <c r="AW58" s="7">
        <v>1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1</v>
      </c>
      <c r="BD58" s="7">
        <v>1</v>
      </c>
      <c r="BE58" s="6">
        <v>0</v>
      </c>
    </row>
    <row r="59" spans="5:164" ht="15.75" thickBot="1" x14ac:dyDescent="0.3">
      <c r="E59" s="11"/>
      <c r="F59" s="8" t="s">
        <v>3</v>
      </c>
      <c r="G59" s="10">
        <v>152.28571428571428</v>
      </c>
      <c r="H59" s="10">
        <v>156.28571428571428</v>
      </c>
      <c r="I59" s="10">
        <v>179.28571428571428</v>
      </c>
      <c r="J59" s="10">
        <v>123.28571428571429</v>
      </c>
      <c r="K59" s="10">
        <v>141.14285714285714</v>
      </c>
      <c r="L59" s="10">
        <v>129</v>
      </c>
      <c r="M59" s="10">
        <v>122.42857142857143</v>
      </c>
      <c r="N59" s="10">
        <v>137.28571428571428</v>
      </c>
      <c r="O59" s="10">
        <v>144.42857142857142</v>
      </c>
      <c r="P59" s="10">
        <v>147.42857142857142</v>
      </c>
      <c r="Q59" s="10">
        <v>150</v>
      </c>
      <c r="R59" s="10">
        <v>133.28571428571428</v>
      </c>
      <c r="S59" s="10">
        <v>127.85714285714286</v>
      </c>
      <c r="T59" s="10">
        <v>153.28571428571428</v>
      </c>
      <c r="U59" s="10">
        <v>148.57142857142858</v>
      </c>
      <c r="V59" s="10">
        <v>146.28571428571428</v>
      </c>
      <c r="W59" s="10">
        <v>142.57142857142858</v>
      </c>
      <c r="X59" s="10">
        <v>146.71428571428572</v>
      </c>
      <c r="Y59" s="10">
        <v>123.28571428571429</v>
      </c>
      <c r="Z59" s="10">
        <v>151.28571428571428</v>
      </c>
      <c r="AA59" s="10">
        <v>143.42857142857142</v>
      </c>
      <c r="AB59" s="10">
        <v>133.42857142857142</v>
      </c>
      <c r="AC59" s="10">
        <v>127.28571428571429</v>
      </c>
      <c r="AD59" s="10">
        <v>174.71428571428572</v>
      </c>
      <c r="AE59" s="10">
        <v>133</v>
      </c>
      <c r="AF59" s="10">
        <v>151</v>
      </c>
      <c r="AG59" s="10">
        <v>164.42857142857142</v>
      </c>
      <c r="AH59" s="10">
        <v>156</v>
      </c>
      <c r="AI59" s="10">
        <v>137.71428571428572</v>
      </c>
      <c r="AJ59" s="10">
        <v>138.57142857142858</v>
      </c>
      <c r="AK59" s="10">
        <v>153.85714285714286</v>
      </c>
      <c r="AL59" s="10">
        <v>117.14285714285714</v>
      </c>
      <c r="AM59" s="10">
        <v>142.57142857142858</v>
      </c>
      <c r="AN59" s="10">
        <v>142.28571428571428</v>
      </c>
      <c r="AO59" s="10">
        <v>147.57142857142858</v>
      </c>
      <c r="AP59" s="10">
        <v>167.71428571428572</v>
      </c>
      <c r="AQ59" s="10">
        <v>134.71428571428572</v>
      </c>
      <c r="AR59" s="10">
        <v>122.71428571428571</v>
      </c>
      <c r="AS59" s="10">
        <v>141.14285714285714</v>
      </c>
      <c r="AT59" s="10">
        <v>135.42857142857142</v>
      </c>
      <c r="AU59" s="10">
        <v>112.57142857142857</v>
      </c>
      <c r="AV59" s="10">
        <v>143.57142857142858</v>
      </c>
      <c r="AW59" s="10">
        <v>132.85714285714286</v>
      </c>
      <c r="AX59" s="10">
        <v>131.42857142857142</v>
      </c>
      <c r="AY59" s="10">
        <v>113.28571428571429</v>
      </c>
      <c r="AZ59" s="10">
        <v>109.71428571428571</v>
      </c>
      <c r="BA59" s="10">
        <v>114.71428571428571</v>
      </c>
      <c r="BB59" s="10">
        <v>167</v>
      </c>
      <c r="BC59" s="10">
        <v>130.42857142857142</v>
      </c>
      <c r="BD59" s="10">
        <v>126</v>
      </c>
      <c r="BE59" s="9">
        <v>140.57142857142858</v>
      </c>
    </row>
    <row r="60" spans="5:164" x14ac:dyDescent="0.25">
      <c r="F60" s="8" t="s">
        <v>2</v>
      </c>
      <c r="G60" s="7" t="s">
        <v>0</v>
      </c>
      <c r="H60" s="7">
        <f>IF(G58=0,0,H52-G58*H59)</f>
        <v>11.428571428571445</v>
      </c>
      <c r="I60" s="7">
        <f>IF(H58=0,0,I52-H58*I59)</f>
        <v>0</v>
      </c>
      <c r="J60" s="7">
        <f>IF(I58=0,0,J52-I58*J59)</f>
        <v>11.714285714285708</v>
      </c>
      <c r="K60" s="7">
        <f>IF(J58=0,0,K52-J58*K59)</f>
        <v>0</v>
      </c>
      <c r="L60" s="7">
        <f>IF(K58=0,0,L52-K58*L59)</f>
        <v>144</v>
      </c>
      <c r="M60" s="7">
        <f>IF(L58=0,0,M52-L58*M59)</f>
        <v>119.71428571428572</v>
      </c>
      <c r="N60" s="7">
        <f>IF(M58=0,0,N52-M58*N59)</f>
        <v>258.42857142857144</v>
      </c>
      <c r="O60" s="7">
        <f>IF(N58=0,0,O52-N58*O59)</f>
        <v>284.57142857142856</v>
      </c>
      <c r="P60" s="7">
        <f>IF(O58=0,0,P52-O58*P59)</f>
        <v>0</v>
      </c>
      <c r="Q60" s="7">
        <f>IF(P58=0,0,Q52-P58*Q59)</f>
        <v>0</v>
      </c>
      <c r="R60" s="7">
        <f>IF(Q58=0,0,R52-Q58*R59)</f>
        <v>0</v>
      </c>
      <c r="S60" s="7">
        <f>IF(R58=0,0,S52-R58*S59)</f>
        <v>0</v>
      </c>
      <c r="T60" s="7">
        <f>IF(S58=0,0,T52-S58*T59)</f>
        <v>341.71428571428572</v>
      </c>
      <c r="U60" s="7">
        <f>IF(T58=0,0,U52-T58*U59)</f>
        <v>168.42857142857142</v>
      </c>
      <c r="V60" s="7">
        <f>IF(U58=0,0,V52-U58*V59)</f>
        <v>0</v>
      </c>
      <c r="W60" s="7">
        <f>IF(V58=0,0,W52-V58*W59)</f>
        <v>0</v>
      </c>
      <c r="X60" s="7">
        <f>IF(W58=0,0,X52-W58*X59)</f>
        <v>0</v>
      </c>
      <c r="Y60" s="7">
        <f>IF(X58=0,0,Y52-X58*Y59)</f>
        <v>116.42857142857142</v>
      </c>
      <c r="Z60" s="7">
        <f>IF(Y58=0,0,Z52-Y58*Z59)</f>
        <v>375.71428571428572</v>
      </c>
      <c r="AA60" s="7">
        <f>IF(Z58=0,0,AA52-Z58*AA59)</f>
        <v>0</v>
      </c>
      <c r="AB60" s="7">
        <f>IF(AA58=0,0,AB52-AA58*AB59)</f>
        <v>0</v>
      </c>
      <c r="AC60" s="7">
        <f>IF(AB58=0,0,AC52-AB58*AC59)</f>
        <v>0</v>
      </c>
      <c r="AD60" s="7">
        <f>IF(AC58=0,0,AD52-AC58*AD59)</f>
        <v>149.57142857142856</v>
      </c>
      <c r="AE60" s="7">
        <f>IF(AD58=0,0,AE52-AD58*AE59)</f>
        <v>34</v>
      </c>
      <c r="AF60" s="7">
        <f>IF(AE58=0,0,AF52-AE58*AF59)</f>
        <v>0</v>
      </c>
      <c r="AG60" s="7">
        <f>IF(AF58=0,0,AG52-AF58*AG59)</f>
        <v>0</v>
      </c>
      <c r="AH60" s="7">
        <f>IF(AG58=0,0,AH52-AG58*AH59)</f>
        <v>0</v>
      </c>
      <c r="AI60" s="7">
        <f>IF(AH58=0,0,AI52-AH58*AI59)</f>
        <v>0</v>
      </c>
      <c r="AJ60" s="7">
        <f>IF(AI58=0,0,AJ52-AI58*AJ59)</f>
        <v>0</v>
      </c>
      <c r="AK60" s="7">
        <f>IF(AJ58=0,0,AK52-AJ58*AK59)</f>
        <v>0</v>
      </c>
      <c r="AL60" s="7">
        <f>IF(AK58=0,0,AL52-AK58*AL59)</f>
        <v>195.85714285714286</v>
      </c>
      <c r="AM60" s="7">
        <f>IF(AL58=0,0,AM52-AL58*AM59)</f>
        <v>284.85714285714283</v>
      </c>
      <c r="AN60" s="7">
        <f>IF(AM58=0,0,AN52-AM58*AN59)</f>
        <v>0</v>
      </c>
      <c r="AO60" s="7">
        <f>IF(AN58=0,0,AO52-AN58*AO59)</f>
        <v>246.42857142857142</v>
      </c>
      <c r="AP60" s="7">
        <f>IF(AO58=0,0,AP52-AO58*AP59)</f>
        <v>21.571428571428555</v>
      </c>
      <c r="AQ60" s="7">
        <f>IF(AP58=0,0,AQ52-AP58*AQ59)</f>
        <v>81.285714285714505</v>
      </c>
      <c r="AR60" s="7">
        <f>IF(AQ58=0,0,AR52-AQ58*AR59)</f>
        <v>324.28571428571405</v>
      </c>
      <c r="AS60" s="7">
        <f>IF(AR58=0,0,AS52-AR58*AS59)</f>
        <v>0</v>
      </c>
      <c r="AT60" s="7">
        <f>IF(AS58=0,0,AT52-AS58*AT59)</f>
        <v>0</v>
      </c>
      <c r="AU60" s="7">
        <f>IF(AT58=0,0,AU52-AT58*AU59)</f>
        <v>0</v>
      </c>
      <c r="AV60" s="7">
        <f>IF(AU58=0,0,AV52-AU58*AV59)</f>
        <v>314.85714285714283</v>
      </c>
      <c r="AW60" s="7">
        <f>IF(AV58=0,0,AW52-AV58*AW59)</f>
        <v>252.14285714285703</v>
      </c>
      <c r="AX60" s="7">
        <f>IF(AW58=0,0,AX52-AW58*AX59)</f>
        <v>328.57142857142856</v>
      </c>
      <c r="AY60" s="7">
        <f>IF(AX58=0,0,AY52-AX58*AY59)</f>
        <v>0</v>
      </c>
      <c r="AZ60" s="7">
        <f>IF(AY58=0,0,AZ52-AY58*AZ59)</f>
        <v>0</v>
      </c>
      <c r="BA60" s="7">
        <f>IF(AZ58=0,0,BA52-AZ58*BA59)</f>
        <v>0</v>
      </c>
      <c r="BB60" s="7">
        <f>IF(BA58=0,0,BB52-BA58*BB59)</f>
        <v>0</v>
      </c>
      <c r="BC60" s="7">
        <f>IF(BB58=0,0,BC52-BB58*BC59)</f>
        <v>0</v>
      </c>
      <c r="BD60" s="7">
        <f>IF(BC58=0,0,BD52-BC58*BD59)</f>
        <v>351.00000000000011</v>
      </c>
      <c r="BE60" s="6">
        <f>IF(BD58=0,0,BE52-BD58*BE59)</f>
        <v>367.42857142857144</v>
      </c>
    </row>
    <row r="61" spans="5:164" ht="15.75" thickBot="1" x14ac:dyDescent="0.3">
      <c r="F61" s="5" t="s">
        <v>1</v>
      </c>
      <c r="G61" s="4" t="s">
        <v>0</v>
      </c>
      <c r="H61" s="4">
        <f>H60+G54</f>
        <v>1077.4285714285716</v>
      </c>
      <c r="I61" s="4">
        <f>I60+H54</f>
        <v>1094</v>
      </c>
      <c r="J61" s="4">
        <f>J60+I54</f>
        <v>1266.7142857142858</v>
      </c>
      <c r="K61" s="4">
        <f>K60+J54</f>
        <v>862.99999999999989</v>
      </c>
      <c r="L61" s="4">
        <f>L60+K54</f>
        <v>1132</v>
      </c>
      <c r="M61" s="4">
        <f>M60+L54</f>
        <v>1022.7142857142858</v>
      </c>
      <c r="N61" s="4">
        <f>N60+M54</f>
        <v>1115.4285714285716</v>
      </c>
      <c r="O61" s="4">
        <f>O60+N54</f>
        <v>1245.5714285714284</v>
      </c>
      <c r="P61" s="4">
        <f>P60+O54</f>
        <v>1011</v>
      </c>
      <c r="Q61" s="4">
        <f>Q60+P54</f>
        <v>1032</v>
      </c>
      <c r="R61" s="4">
        <f>R60+Q54</f>
        <v>1050</v>
      </c>
      <c r="S61" s="4">
        <f>S60+R54</f>
        <v>932.99999999999989</v>
      </c>
      <c r="T61" s="4">
        <f>T60+S54</f>
        <v>1236.7142857142858</v>
      </c>
      <c r="U61" s="4">
        <f>U60+T54</f>
        <v>1241.4285714285713</v>
      </c>
      <c r="V61" s="4">
        <f>V60+U54</f>
        <v>1040.0000000000002</v>
      </c>
      <c r="W61" s="4">
        <f>W60+V54</f>
        <v>1023.9999999999997</v>
      </c>
      <c r="X61" s="4">
        <f>X60+W54</f>
        <v>998</v>
      </c>
      <c r="Y61" s="4">
        <f>Y60+X54</f>
        <v>1143.4285714285713</v>
      </c>
      <c r="Z61" s="4">
        <f>Z60+Y54</f>
        <v>1238.7142857142858</v>
      </c>
      <c r="AA61" s="4">
        <f>AA60+Z54</f>
        <v>1059</v>
      </c>
      <c r="AB61" s="4">
        <f>AB60+AA54</f>
        <v>1004</v>
      </c>
      <c r="AC61" s="4">
        <f>AC60+AB54</f>
        <v>934</v>
      </c>
      <c r="AD61" s="4">
        <f>AD60+AC54</f>
        <v>1040.5714285714284</v>
      </c>
      <c r="AE61" s="4">
        <f>AE60+AD54</f>
        <v>1257</v>
      </c>
      <c r="AF61" s="4">
        <f>AF60+AE54</f>
        <v>931</v>
      </c>
      <c r="AG61" s="4">
        <f>AG60+AF54</f>
        <v>1057</v>
      </c>
      <c r="AH61" s="4">
        <f>AH60+AG54</f>
        <v>1151</v>
      </c>
      <c r="AI61" s="4">
        <f>AI60+AH54</f>
        <v>1092</v>
      </c>
      <c r="AJ61" s="4">
        <f>AJ60+AI54</f>
        <v>964.00000000000011</v>
      </c>
      <c r="AK61" s="4">
        <f>AK60+AJ54</f>
        <v>970</v>
      </c>
      <c r="AL61" s="4">
        <f>AL60+AK54</f>
        <v>1272.8571428571429</v>
      </c>
      <c r="AM61" s="4">
        <f>AM60+AL54</f>
        <v>1104.8571428571429</v>
      </c>
      <c r="AN61" s="4">
        <f>AN60+AM54</f>
        <v>998</v>
      </c>
      <c r="AO61" s="4">
        <f>AO60+AN54</f>
        <v>1242.4285714285713</v>
      </c>
      <c r="AP61" s="4">
        <f>AP60+AO54</f>
        <v>1054.5714285714289</v>
      </c>
      <c r="AQ61" s="4">
        <f>AQ60+AP54</f>
        <v>1255.285714285714</v>
      </c>
      <c r="AR61" s="4">
        <f>AR60+AQ54</f>
        <v>1267.2857142857144</v>
      </c>
      <c r="AS61" s="4">
        <f>AS60+AR54</f>
        <v>858.99999999999989</v>
      </c>
      <c r="AT61" s="4">
        <f>AT60+AS54</f>
        <v>988</v>
      </c>
      <c r="AU61" s="4">
        <f>AU60+AT54</f>
        <v>948</v>
      </c>
      <c r="AV61" s="4">
        <f>AV60+AU54</f>
        <v>1102.8571428571429</v>
      </c>
      <c r="AW61" s="4">
        <f>AW60+AV54</f>
        <v>1257.1428571428571</v>
      </c>
      <c r="AX61" s="4">
        <f>AX60+AW54</f>
        <v>1258.5714285714284</v>
      </c>
      <c r="AY61" s="4">
        <f>AY60+AX54</f>
        <v>920</v>
      </c>
      <c r="AZ61" s="4">
        <f>AZ60+AY54</f>
        <v>793</v>
      </c>
      <c r="BA61" s="4">
        <f>BA60+AZ54</f>
        <v>768</v>
      </c>
      <c r="BB61" s="4">
        <f>BB60+BA54</f>
        <v>803</v>
      </c>
      <c r="BC61" s="4">
        <f>BC60+BB54</f>
        <v>1169</v>
      </c>
      <c r="BD61" s="4">
        <f>BD60+BC54</f>
        <v>1264</v>
      </c>
      <c r="BE61" s="3">
        <f>BE60+BD54</f>
        <v>1249.4285714285716</v>
      </c>
    </row>
    <row r="63" spans="5:164" x14ac:dyDescent="0.25"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</row>
  </sheetData>
  <mergeCells count="6">
    <mergeCell ref="E51:E59"/>
    <mergeCell ref="B1:F1"/>
    <mergeCell ref="B8:C8"/>
    <mergeCell ref="B16:C16"/>
    <mergeCell ref="E8:F8"/>
    <mergeCell ref="E9:E15"/>
  </mergeCells>
  <dataValidations count="1">
    <dataValidation type="list" allowBlank="1" showInputMessage="1" showErrorMessage="1" sqref="C10" xr:uid="{993F9915-3425-40AD-9943-AED90F93FE03}">
      <formula1>"Tydzień,2xTydzień,Miesiąc,Kwartał"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Odnawianie zapasów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2018-04-08T17:36:30Z</dcterms:modified>
</cp:coreProperties>
</file>